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3\Informe Trimestral Empresas Públicas\Acum al II Trimestre 2023\INFORME\"/>
    </mc:Choice>
  </mc:AlternateContent>
  <bookViews>
    <workbookView xWindow="0" yWindow="0" windowWidth="19200" windowHeight="7356"/>
  </bookViews>
  <sheets>
    <sheet name="II TRIMESTRE 2023" sheetId="5" r:id="rId1"/>
  </sheets>
  <definedNames>
    <definedName name="_xlnm.Print_Titles" localSheetId="0">'II TRIMESTRE 2023'!$A:$B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D9" i="5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D20" i="5"/>
  <c r="AF9" i="5"/>
  <c r="AF20" i="5" s="1"/>
  <c r="X9" i="5"/>
  <c r="X20" i="5" s="1"/>
  <c r="P9" i="5"/>
  <c r="P20" i="5" s="1"/>
  <c r="H9" i="5"/>
  <c r="H20" i="5" s="1"/>
  <c r="Z20" i="5"/>
  <c r="J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AH32" i="5"/>
  <c r="Z32" i="5"/>
  <c r="R32" i="5" l="1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AJ40" i="5" l="1"/>
  <c r="Y32" i="5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<sst xmlns="http://schemas.openxmlformats.org/spreadsheetml/2006/main" count="80" uniqueCount="77">
  <si>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</si>
  <si>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</si>
  <si>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COVIARA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</si>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</sst>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right"/>
    </xf>
    <xf numFmtId="0" fontId="5" fillId="0" borderId="8" xfId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5" fillId="0" borderId="9" xfId="1" applyNumberFormat="1" applyFont="1" applyFill="1" applyBorder="1" applyAlignment="1">
      <alignment horizontal="right" vertical="top" wrapText="1"/>
    </xf>
    <xf numFmtId="165" fontId="5" fillId="0" borderId="8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Fill="1" applyBorder="1"/>
    <xf numFmtId="165" fontId="4" fillId="0" borderId="11" xfId="1" applyNumberFormat="1" applyFont="1" applyFill="1" applyBorder="1" applyAlignment="1">
      <alignment horizontal="right" vertical="top" wrapText="1"/>
    </xf>
    <xf numFmtId="165" fontId="5" fillId="0" borderId="11" xfId="1" applyNumberFormat="1" applyFont="1" applyFill="1" applyBorder="1" applyAlignment="1">
      <alignment horizontal="right" vertical="top" wrapText="1"/>
    </xf>
    <xf numFmtId="0" fontId="0" fillId="0" borderId="11" xfId="0" applyBorder="1"/>
    <xf numFmtId="165" fontId="5" fillId="0" borderId="12" xfId="1" applyNumberFormat="1" applyFont="1" applyFill="1" applyBorder="1" applyAlignment="1">
      <alignment horizontal="right" vertical="top" wrapText="1"/>
    </xf>
    <xf numFmtId="0" fontId="2" fillId="0" borderId="6" xfId="1" applyFont="1" applyFill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right" vertical="top" wrapText="1"/>
    </xf>
    <xf numFmtId="166" fontId="0" fillId="0" borderId="0" xfId="3" applyNumberFormat="1" applyFont="1"/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4">
    <cellStyle name="Normal" xfId="0" builtinId="0"/>
    <cellStyle name="Normal_Hoja1" xfId="1"/>
    <cellStyle name="Porcentaje" xfId="3" builtinId="5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abSelected="1" zoomScaleNormal="100" workbookViewId="0">
      <pane xSplit="2" ySplit="1" topLeftCell="AE2" activePane="bottomRight" state="frozen"/>
      <selection pane="topRight" activeCell="C1" sqref="C1"/>
      <selection pane="bottomLeft" activeCell="A2" sqref="A2"/>
      <selection pane="bottomRight" activeCell="AR17" sqref="AR17"/>
    </sheetView>
  </sheetViews>
  <sheetFormatPr baseColWidth="10" defaultRowHeight="14.4" x14ac:dyDescent="0.3"/>
  <cols>
    <col min="1" max="1" width="4.33203125" customWidth="1"/>
    <col min="2" max="2" width="43.109375" customWidth="1"/>
    <col min="3" max="3" width="9.6640625" customWidth="1"/>
    <col min="4" max="4" width="9.44140625" customWidth="1"/>
    <col min="5" max="5" width="10.33203125" customWidth="1"/>
    <col min="6" max="6" width="9.33203125" customWidth="1"/>
    <col min="7" max="7" width="11" customWidth="1"/>
    <col min="8" max="8" width="10.6640625" bestFit="1" customWidth="1"/>
    <col min="9" max="10" width="9.6640625" customWidth="1"/>
    <col min="11" max="11" width="12.44140625" customWidth="1"/>
    <col min="12" max="12" width="11.88671875" customWidth="1"/>
    <col min="13" max="13" width="12.44140625" customWidth="1"/>
    <col min="14" max="14" width="11.33203125" customWidth="1"/>
    <col min="15" max="22" width="9.6640625" customWidth="1"/>
    <col min="23" max="23" width="12.5546875" bestFit="1" customWidth="1"/>
    <col min="24" max="24" width="9.6640625" customWidth="1"/>
    <col min="25" max="25" width="12.44140625" bestFit="1" customWidth="1"/>
    <col min="26" max="26" width="9" customWidth="1"/>
    <col min="27" max="30" width="9.6640625" customWidth="1"/>
    <col min="31" max="31" width="11.33203125" customWidth="1"/>
    <col min="32" max="35" width="9.6640625" customWidth="1"/>
  </cols>
  <sheetData>
    <row r="1" spans="1:38" ht="29.4" thickBot="1" x14ac:dyDescent="0.35">
      <c r="A1" s="35" t="s">
        <v>11</v>
      </c>
      <c r="B1" s="36"/>
      <c r="C1" s="15" t="s">
        <v>0</v>
      </c>
      <c r="D1" s="1" t="s">
        <v>1</v>
      </c>
      <c r="E1" s="1" t="s">
        <v>59</v>
      </c>
      <c r="F1" s="1" t="s">
        <v>12</v>
      </c>
      <c r="G1" s="1" t="s">
        <v>13</v>
      </c>
      <c r="H1" s="1" t="s">
        <v>14</v>
      </c>
      <c r="I1" s="1" t="s">
        <v>2</v>
      </c>
      <c r="J1" s="1" t="s">
        <v>15</v>
      </c>
      <c r="K1" s="1" t="s">
        <v>16</v>
      </c>
      <c r="L1" s="1" t="s">
        <v>3</v>
      </c>
      <c r="M1" s="9" t="s">
        <v>17</v>
      </c>
      <c r="N1" s="1" t="s">
        <v>63</v>
      </c>
      <c r="O1" s="1" t="s">
        <v>4</v>
      </c>
      <c r="P1" s="1" t="s">
        <v>18</v>
      </c>
      <c r="Q1" s="1" t="s">
        <v>19</v>
      </c>
      <c r="R1" s="1" t="s">
        <v>20</v>
      </c>
      <c r="S1" s="1" t="s">
        <v>76</v>
      </c>
      <c r="T1" s="1" t="s">
        <v>5</v>
      </c>
      <c r="U1" s="1" t="s">
        <v>21</v>
      </c>
      <c r="V1" s="1" t="s">
        <v>61</v>
      </c>
      <c r="W1" s="1" t="s">
        <v>6</v>
      </c>
      <c r="X1" s="9" t="s">
        <v>22</v>
      </c>
      <c r="Y1" s="1" t="s">
        <v>60</v>
      </c>
      <c r="Z1" s="1" t="s">
        <v>62</v>
      </c>
      <c r="AA1" s="1" t="s">
        <v>23</v>
      </c>
      <c r="AB1" s="1" t="s">
        <v>24</v>
      </c>
      <c r="AC1" s="1" t="s">
        <v>25</v>
      </c>
      <c r="AD1" s="1" t="s">
        <v>75</v>
      </c>
      <c r="AE1" s="1" t="s">
        <v>7</v>
      </c>
      <c r="AF1" s="1" t="s">
        <v>8</v>
      </c>
      <c r="AG1" s="1" t="s">
        <v>9</v>
      </c>
      <c r="AH1" s="1" t="s">
        <v>10</v>
      </c>
      <c r="AI1" s="1" t="s">
        <v>26</v>
      </c>
      <c r="AJ1" s="26" t="s">
        <v>74</v>
      </c>
    </row>
    <row r="2" spans="1:38" s="2" customFormat="1" ht="6" customHeight="1" x14ac:dyDescent="0.3">
      <c r="A2" s="7"/>
      <c r="B2" s="32"/>
      <c r="C2" s="8"/>
      <c r="D2" s="8"/>
      <c r="E2" s="8"/>
      <c r="F2" s="8"/>
      <c r="G2" s="8"/>
      <c r="H2" s="8"/>
      <c r="I2" s="8"/>
      <c r="J2" s="8"/>
      <c r="K2" s="8"/>
      <c r="L2" s="8"/>
      <c r="M2" s="14"/>
      <c r="N2" s="8"/>
      <c r="O2" s="8"/>
      <c r="P2" s="8"/>
      <c r="Q2" s="8"/>
      <c r="R2" s="8"/>
      <c r="S2" s="8"/>
      <c r="T2" s="8"/>
      <c r="U2" s="8"/>
      <c r="V2" s="8"/>
      <c r="W2" s="8"/>
      <c r="X2" s="14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27"/>
    </row>
    <row r="3" spans="1:38" x14ac:dyDescent="0.3">
      <c r="A3" s="3" t="s">
        <v>27</v>
      </c>
      <c r="B3" s="4" t="s">
        <v>28</v>
      </c>
      <c r="C3" s="11">
        <f>SUM(C4:C7)</f>
        <v>32101.9</v>
      </c>
      <c r="D3" s="11">
        <f t="shared" ref="D3:AI3" si="0">SUM(D4:D7)</f>
        <v>24167.7</v>
      </c>
      <c r="E3" s="11">
        <f t="shared" si="0"/>
        <v>66230.900000000009</v>
      </c>
      <c r="F3" s="11">
        <f t="shared" si="0"/>
        <v>4258.2000000000007</v>
      </c>
      <c r="G3" s="11">
        <f t="shared" si="0"/>
        <v>373476.9</v>
      </c>
      <c r="H3" s="11">
        <f t="shared" si="0"/>
        <v>31698.400000000001</v>
      </c>
      <c r="I3" s="11">
        <f t="shared" si="0"/>
        <v>524.30000000000007</v>
      </c>
      <c r="J3" s="11">
        <f t="shared" si="0"/>
        <v>35664</v>
      </c>
      <c r="K3" s="11">
        <f t="shared" si="0"/>
        <v>717.60000000000014</v>
      </c>
      <c r="L3" s="11">
        <f t="shared" si="0"/>
        <v>22840.699999999997</v>
      </c>
      <c r="M3" s="12">
        <f t="shared" si="0"/>
        <v>90317.9</v>
      </c>
      <c r="N3" s="11">
        <f t="shared" si="0"/>
        <v>10154.5</v>
      </c>
      <c r="O3" s="11">
        <f t="shared" si="0"/>
        <v>3369.7</v>
      </c>
      <c r="P3" s="11">
        <f t="shared" si="0"/>
        <v>6354.4</v>
      </c>
      <c r="Q3" s="11">
        <f t="shared" si="0"/>
        <v>847.5</v>
      </c>
      <c r="R3" s="11">
        <f t="shared" si="0"/>
        <v>19835.400000000001</v>
      </c>
      <c r="S3" s="11">
        <f t="shared" si="0"/>
        <v>754808.8</v>
      </c>
      <c r="T3" s="11">
        <f t="shared" si="0"/>
        <v>10946.6</v>
      </c>
      <c r="U3" s="11">
        <f t="shared" si="0"/>
        <v>534.5</v>
      </c>
      <c r="V3" s="11">
        <f t="shared" si="0"/>
        <v>367.9</v>
      </c>
      <c r="W3" s="11">
        <f t="shared" si="0"/>
        <v>10222.1</v>
      </c>
      <c r="X3" s="12">
        <f t="shared" si="0"/>
        <v>124451.40000000001</v>
      </c>
      <c r="Y3" s="11">
        <f t="shared" si="0"/>
        <v>2404</v>
      </c>
      <c r="Z3" s="11">
        <f t="shared" si="0"/>
        <v>39.200000000000003</v>
      </c>
      <c r="AA3" s="11">
        <f t="shared" si="0"/>
        <v>89.7</v>
      </c>
      <c r="AB3" s="11">
        <f t="shared" si="0"/>
        <v>1074</v>
      </c>
      <c r="AC3" s="11">
        <f t="shared" si="0"/>
        <v>14579.8</v>
      </c>
      <c r="AD3" s="11">
        <f t="shared" si="0"/>
        <v>141633.9</v>
      </c>
      <c r="AE3" s="11">
        <f t="shared" si="0"/>
        <v>10664.8</v>
      </c>
      <c r="AF3" s="11">
        <f t="shared" si="0"/>
        <v>10382.099999999999</v>
      </c>
      <c r="AG3" s="11">
        <f t="shared" si="0"/>
        <v>2739.2999999999997</v>
      </c>
      <c r="AH3" s="11">
        <f t="shared" si="0"/>
        <v>9625.9</v>
      </c>
      <c r="AI3" s="11">
        <f t="shared" si="0"/>
        <v>12599.6</v>
      </c>
      <c r="AJ3" s="28">
        <f>SUM(C3:AI3)</f>
        <v>1829723.6</v>
      </c>
    </row>
    <row r="4" spans="1:38" x14ac:dyDescent="0.3">
      <c r="A4" s="5"/>
      <c r="B4" s="6" t="s">
        <v>29</v>
      </c>
      <c r="C4" s="10">
        <v>30015</v>
      </c>
      <c r="D4" s="10">
        <v>16792.7</v>
      </c>
      <c r="E4" s="10">
        <v>48205</v>
      </c>
      <c r="F4" s="10">
        <v>480.1</v>
      </c>
      <c r="G4" s="10">
        <v>248099</v>
      </c>
      <c r="H4" s="10">
        <v>14230.9</v>
      </c>
      <c r="I4" s="10">
        <v>494.7</v>
      </c>
      <c r="J4" s="10">
        <v>26804.2</v>
      </c>
      <c r="K4" s="10">
        <v>8.8000000000000007</v>
      </c>
      <c r="L4" s="10">
        <v>13404.8</v>
      </c>
      <c r="M4" s="13">
        <v>59031.6</v>
      </c>
      <c r="N4" s="10">
        <v>5910.3</v>
      </c>
      <c r="O4" s="10">
        <v>1794.5</v>
      </c>
      <c r="P4" s="10">
        <v>33</v>
      </c>
      <c r="Q4" s="10">
        <v>0</v>
      </c>
      <c r="R4" s="10">
        <v>12811.2</v>
      </c>
      <c r="S4" s="10">
        <v>221421.9</v>
      </c>
      <c r="T4" s="10">
        <v>4857.6000000000004</v>
      </c>
      <c r="U4" s="10">
        <v>0</v>
      </c>
      <c r="V4" s="10">
        <v>353.5</v>
      </c>
      <c r="W4" s="10">
        <v>8034.4</v>
      </c>
      <c r="X4" s="13">
        <v>90562</v>
      </c>
      <c r="Y4" s="10">
        <v>109.7</v>
      </c>
      <c r="Z4" s="10">
        <v>16.5</v>
      </c>
      <c r="AA4" s="10">
        <v>58.1</v>
      </c>
      <c r="AB4" s="10">
        <v>473</v>
      </c>
      <c r="AC4" s="10">
        <v>795.5</v>
      </c>
      <c r="AD4" s="10">
        <v>3745.1</v>
      </c>
      <c r="AE4" s="10">
        <v>10510.5</v>
      </c>
      <c r="AF4" s="10">
        <v>8305.4</v>
      </c>
      <c r="AG4" s="10">
        <v>2417.5</v>
      </c>
      <c r="AH4" s="10">
        <v>5174.7</v>
      </c>
      <c r="AI4" s="10">
        <v>1054.2</v>
      </c>
      <c r="AJ4" s="29">
        <f>SUM(C4:AI4)</f>
        <v>836005.39999999979</v>
      </c>
    </row>
    <row r="5" spans="1:38" x14ac:dyDescent="0.3">
      <c r="A5" s="5"/>
      <c r="B5" s="6" t="s">
        <v>30</v>
      </c>
      <c r="C5" s="10">
        <v>2086.9</v>
      </c>
      <c r="D5" s="10">
        <v>2541.1999999999998</v>
      </c>
      <c r="E5" s="10">
        <v>0</v>
      </c>
      <c r="F5" s="10">
        <v>3.8</v>
      </c>
      <c r="G5" s="10">
        <v>0</v>
      </c>
      <c r="H5" s="10">
        <v>0</v>
      </c>
      <c r="I5" s="10">
        <v>29.4</v>
      </c>
      <c r="J5" s="10">
        <v>1961.5</v>
      </c>
      <c r="K5" s="10">
        <v>125.5</v>
      </c>
      <c r="L5" s="10">
        <v>632.9</v>
      </c>
      <c r="M5" s="13">
        <v>1886.3</v>
      </c>
      <c r="N5" s="10">
        <v>0</v>
      </c>
      <c r="O5" s="10">
        <v>1228.5</v>
      </c>
      <c r="P5" s="10">
        <v>0</v>
      </c>
      <c r="Q5" s="10">
        <v>86.9</v>
      </c>
      <c r="R5" s="10">
        <v>0</v>
      </c>
      <c r="S5" s="10">
        <v>0</v>
      </c>
      <c r="T5" s="10">
        <v>0</v>
      </c>
      <c r="U5" s="10">
        <v>11.6</v>
      </c>
      <c r="V5" s="10">
        <v>14.4</v>
      </c>
      <c r="W5" s="10">
        <v>347.4</v>
      </c>
      <c r="X5" s="13">
        <v>17208.099999999999</v>
      </c>
      <c r="Y5" s="10">
        <v>514.9</v>
      </c>
      <c r="Z5" s="10">
        <v>21</v>
      </c>
      <c r="AA5" s="10">
        <v>0</v>
      </c>
      <c r="AB5" s="10">
        <v>0.2</v>
      </c>
      <c r="AC5" s="10">
        <v>3.1</v>
      </c>
      <c r="AD5" s="10">
        <v>0</v>
      </c>
      <c r="AE5" s="10">
        <v>0</v>
      </c>
      <c r="AF5" s="10">
        <v>0</v>
      </c>
      <c r="AG5" s="10">
        <v>30.7</v>
      </c>
      <c r="AH5" s="10">
        <v>4359.3</v>
      </c>
      <c r="AI5" s="10">
        <v>0</v>
      </c>
      <c r="AJ5" s="29">
        <f>SUM(C5:AI5)</f>
        <v>33093.599999999999</v>
      </c>
    </row>
    <row r="6" spans="1:38" x14ac:dyDescent="0.3">
      <c r="A6" s="5"/>
      <c r="B6" s="6" t="s">
        <v>31</v>
      </c>
      <c r="C6" s="10">
        <v>0</v>
      </c>
      <c r="D6" s="10">
        <v>1500</v>
      </c>
      <c r="E6" s="10">
        <v>17583.8</v>
      </c>
      <c r="F6" s="10">
        <v>3495.3</v>
      </c>
      <c r="G6" s="10">
        <v>22500</v>
      </c>
      <c r="H6" s="10">
        <v>15157.6</v>
      </c>
      <c r="I6" s="10">
        <v>0</v>
      </c>
      <c r="J6" s="10">
        <v>0</v>
      </c>
      <c r="K6" s="10">
        <v>580.6</v>
      </c>
      <c r="L6" s="10">
        <v>7663.7</v>
      </c>
      <c r="M6" s="13">
        <v>29400</v>
      </c>
      <c r="N6" s="10">
        <v>4244.2</v>
      </c>
      <c r="O6" s="10">
        <v>0</v>
      </c>
      <c r="P6" s="10">
        <v>6304.4</v>
      </c>
      <c r="Q6" s="10">
        <v>760</v>
      </c>
      <c r="R6" s="10">
        <v>1801.4</v>
      </c>
      <c r="S6" s="10">
        <v>507000</v>
      </c>
      <c r="T6" s="10">
        <v>748.8</v>
      </c>
      <c r="U6" s="10">
        <v>468.6</v>
      </c>
      <c r="V6" s="10">
        <v>0</v>
      </c>
      <c r="W6" s="10">
        <v>1158.0999999999999</v>
      </c>
      <c r="X6" s="13">
        <v>0</v>
      </c>
      <c r="Y6" s="10">
        <v>0</v>
      </c>
      <c r="Z6" s="10">
        <v>0</v>
      </c>
      <c r="AA6" s="10">
        <v>30.7</v>
      </c>
      <c r="AB6" s="10">
        <v>600.79999999999995</v>
      </c>
      <c r="AC6" s="10">
        <v>12164.4</v>
      </c>
      <c r="AD6" s="10">
        <v>137888.79999999999</v>
      </c>
      <c r="AE6" s="10">
        <v>7.5</v>
      </c>
      <c r="AF6" s="10">
        <v>2076.6999999999998</v>
      </c>
      <c r="AG6" s="10">
        <v>0</v>
      </c>
      <c r="AH6" s="10">
        <v>0</v>
      </c>
      <c r="AI6" s="10">
        <v>11544</v>
      </c>
      <c r="AJ6" s="29">
        <f>SUM(C6:AI6)</f>
        <v>784679.39999999991</v>
      </c>
      <c r="AK6" s="34"/>
      <c r="AL6" s="34"/>
    </row>
    <row r="7" spans="1:38" x14ac:dyDescent="0.3">
      <c r="A7" s="5"/>
      <c r="B7" s="6" t="s">
        <v>32</v>
      </c>
      <c r="C7" s="10">
        <v>0</v>
      </c>
      <c r="D7" s="10">
        <v>3333.8</v>
      </c>
      <c r="E7" s="10">
        <v>442.1</v>
      </c>
      <c r="F7" s="10">
        <v>279</v>
      </c>
      <c r="G7" s="10">
        <v>102877.9</v>
      </c>
      <c r="H7" s="10">
        <v>2309.9</v>
      </c>
      <c r="I7" s="10">
        <v>0.2</v>
      </c>
      <c r="J7" s="10">
        <v>6898.3</v>
      </c>
      <c r="K7" s="10">
        <v>2.7</v>
      </c>
      <c r="L7" s="10">
        <v>1139.3</v>
      </c>
      <c r="M7" s="13">
        <v>0</v>
      </c>
      <c r="N7" s="10">
        <v>0</v>
      </c>
      <c r="O7" s="10">
        <v>346.7</v>
      </c>
      <c r="P7" s="10">
        <v>17</v>
      </c>
      <c r="Q7" s="10">
        <v>0.6</v>
      </c>
      <c r="R7" s="10">
        <v>5222.8</v>
      </c>
      <c r="S7" s="10">
        <v>26386.9</v>
      </c>
      <c r="T7" s="10">
        <v>5340.2</v>
      </c>
      <c r="U7" s="10">
        <v>54.3</v>
      </c>
      <c r="V7" s="10">
        <v>0</v>
      </c>
      <c r="W7" s="10">
        <v>682.2</v>
      </c>
      <c r="X7" s="13">
        <v>16681.3</v>
      </c>
      <c r="Y7" s="10">
        <v>1779.4</v>
      </c>
      <c r="Z7" s="10">
        <v>1.7</v>
      </c>
      <c r="AA7" s="10">
        <v>0.9</v>
      </c>
      <c r="AB7" s="10">
        <v>0</v>
      </c>
      <c r="AC7" s="10">
        <v>1616.8</v>
      </c>
      <c r="AD7" s="10">
        <v>0</v>
      </c>
      <c r="AE7" s="10">
        <v>146.80000000000001</v>
      </c>
      <c r="AF7" s="10">
        <v>0</v>
      </c>
      <c r="AG7" s="10">
        <v>291.10000000000002</v>
      </c>
      <c r="AH7" s="10">
        <v>91.9</v>
      </c>
      <c r="AI7" s="10">
        <v>1.4</v>
      </c>
      <c r="AJ7" s="29">
        <f>SUM(C7:AI7)</f>
        <v>175945.19999999995</v>
      </c>
    </row>
    <row r="8" spans="1:38" ht="4.95" customHeight="1" x14ac:dyDescent="0.3">
      <c r="A8" s="5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3"/>
      <c r="N8" s="10"/>
      <c r="O8" s="10"/>
      <c r="P8" s="10"/>
      <c r="Q8" s="10"/>
      <c r="R8" s="10"/>
      <c r="S8" s="10"/>
      <c r="T8" s="10"/>
      <c r="U8" s="10"/>
      <c r="V8" s="10"/>
      <c r="W8" s="10"/>
      <c r="X8" s="13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9"/>
    </row>
    <row r="9" spans="1:38" x14ac:dyDescent="0.3">
      <c r="A9" s="3" t="s">
        <v>33</v>
      </c>
      <c r="B9" s="4" t="s">
        <v>34</v>
      </c>
      <c r="C9" s="11">
        <f t="shared" ref="C9:AI9" si="1">+C10+C14+C17+C18</f>
        <v>29606.9</v>
      </c>
      <c r="D9" s="11">
        <f t="shared" si="1"/>
        <v>19350.400000000001</v>
      </c>
      <c r="E9" s="11">
        <f t="shared" si="1"/>
        <v>134543.20000000001</v>
      </c>
      <c r="F9" s="11">
        <f t="shared" si="1"/>
        <v>3020.9</v>
      </c>
      <c r="G9" s="11">
        <f t="shared" si="1"/>
        <v>363242.4</v>
      </c>
      <c r="H9" s="11">
        <f t="shared" si="1"/>
        <v>30888.6</v>
      </c>
      <c r="I9" s="11">
        <f t="shared" si="1"/>
        <v>670.8</v>
      </c>
      <c r="J9" s="11">
        <f t="shared" si="1"/>
        <v>53584.3</v>
      </c>
      <c r="K9" s="11">
        <f t="shared" si="1"/>
        <v>1058.6999999999998</v>
      </c>
      <c r="L9" s="11">
        <f t="shared" si="1"/>
        <v>25820.699999999997</v>
      </c>
      <c r="M9" s="12">
        <f t="shared" si="1"/>
        <v>85926.3</v>
      </c>
      <c r="N9" s="11">
        <f t="shared" si="1"/>
        <v>7833.4</v>
      </c>
      <c r="O9" s="11">
        <f t="shared" si="1"/>
        <v>1174.8999999999999</v>
      </c>
      <c r="P9" s="11">
        <f t="shared" si="1"/>
        <v>5920.3</v>
      </c>
      <c r="Q9" s="11">
        <f t="shared" si="1"/>
        <v>1542.7</v>
      </c>
      <c r="R9" s="11">
        <f t="shared" si="1"/>
        <v>16526.599999999999</v>
      </c>
      <c r="S9" s="11">
        <f t="shared" si="1"/>
        <v>547665.79999999993</v>
      </c>
      <c r="T9" s="11">
        <f t="shared" si="1"/>
        <v>11364.399999999998</v>
      </c>
      <c r="U9" s="11">
        <f t="shared" si="1"/>
        <v>503.70000000000005</v>
      </c>
      <c r="V9" s="11">
        <f t="shared" si="1"/>
        <v>329.4</v>
      </c>
      <c r="W9" s="11">
        <f t="shared" si="1"/>
        <v>9745.1999999999989</v>
      </c>
      <c r="X9" s="12">
        <f t="shared" si="1"/>
        <v>55883.799999999996</v>
      </c>
      <c r="Y9" s="11">
        <f t="shared" si="1"/>
        <v>253.8</v>
      </c>
      <c r="Z9" s="11">
        <f t="shared" si="1"/>
        <v>17.7</v>
      </c>
      <c r="AA9" s="11">
        <f t="shared" si="1"/>
        <v>108.1</v>
      </c>
      <c r="AB9" s="11">
        <f t="shared" si="1"/>
        <v>954.3</v>
      </c>
      <c r="AC9" s="11">
        <f t="shared" si="1"/>
        <v>14551.7</v>
      </c>
      <c r="AD9" s="11">
        <f t="shared" si="1"/>
        <v>137783.9</v>
      </c>
      <c r="AE9" s="11">
        <f t="shared" si="1"/>
        <v>10309.400000000001</v>
      </c>
      <c r="AF9" s="11">
        <f t="shared" si="1"/>
        <v>9899.9999999999982</v>
      </c>
      <c r="AG9" s="11">
        <f t="shared" si="1"/>
        <v>2111.6</v>
      </c>
      <c r="AH9" s="11">
        <f t="shared" si="1"/>
        <v>4784.2000000000007</v>
      </c>
      <c r="AI9" s="11">
        <f t="shared" si="1"/>
        <v>11952.3</v>
      </c>
      <c r="AJ9" s="28">
        <f t="shared" ref="AJ9:AJ18" si="2">SUM(C9:AI9)</f>
        <v>1598930.3999999997</v>
      </c>
    </row>
    <row r="10" spans="1:38" x14ac:dyDescent="0.3">
      <c r="A10" s="5"/>
      <c r="B10" s="6" t="s">
        <v>35</v>
      </c>
      <c r="C10" s="10">
        <f>+C11+C12+C13</f>
        <v>29606.9</v>
      </c>
      <c r="D10" s="10">
        <f t="shared" ref="D10:AI10" si="3">+D11+D12+D13</f>
        <v>17761.300000000003</v>
      </c>
      <c r="E10" s="10">
        <f t="shared" si="3"/>
        <v>93640.5</v>
      </c>
      <c r="F10" s="10">
        <f t="shared" si="3"/>
        <v>3001.4</v>
      </c>
      <c r="G10" s="10">
        <f t="shared" si="3"/>
        <v>321519.40000000002</v>
      </c>
      <c r="H10" s="10">
        <f t="shared" si="3"/>
        <v>30888.6</v>
      </c>
      <c r="I10" s="10">
        <f t="shared" si="3"/>
        <v>636.9</v>
      </c>
      <c r="J10" s="10">
        <f t="shared" si="3"/>
        <v>33280.5</v>
      </c>
      <c r="K10" s="10">
        <f t="shared" si="3"/>
        <v>1055.5999999999999</v>
      </c>
      <c r="L10" s="10">
        <f t="shared" si="3"/>
        <v>25768.199999999997</v>
      </c>
      <c r="M10" s="13">
        <f t="shared" si="3"/>
        <v>83058.400000000009</v>
      </c>
      <c r="N10" s="10">
        <f t="shared" si="3"/>
        <v>7833.4</v>
      </c>
      <c r="O10" s="10">
        <f t="shared" si="3"/>
        <v>1149.1999999999998</v>
      </c>
      <c r="P10" s="10">
        <f t="shared" si="3"/>
        <v>5920.3</v>
      </c>
      <c r="Q10" s="10">
        <f t="shared" si="3"/>
        <v>1533.2</v>
      </c>
      <c r="R10" s="10">
        <f t="shared" si="3"/>
        <v>16526.599999999999</v>
      </c>
      <c r="S10" s="10">
        <f t="shared" si="3"/>
        <v>537640.69999999995</v>
      </c>
      <c r="T10" s="10">
        <f t="shared" si="3"/>
        <v>7405.9999999999982</v>
      </c>
      <c r="U10" s="10">
        <f t="shared" si="3"/>
        <v>503.70000000000005</v>
      </c>
      <c r="V10" s="10">
        <f t="shared" si="3"/>
        <v>329.4</v>
      </c>
      <c r="W10" s="10">
        <f t="shared" si="3"/>
        <v>9205.6999999999989</v>
      </c>
      <c r="X10" s="13">
        <f t="shared" si="3"/>
        <v>51985.399999999994</v>
      </c>
      <c r="Y10" s="10">
        <f t="shared" si="3"/>
        <v>253.8</v>
      </c>
      <c r="Z10" s="10">
        <f t="shared" si="3"/>
        <v>17.7</v>
      </c>
      <c r="AA10" s="10">
        <f t="shared" si="3"/>
        <v>105.89999999999999</v>
      </c>
      <c r="AB10" s="10">
        <f t="shared" si="3"/>
        <v>952.9</v>
      </c>
      <c r="AC10" s="10">
        <f t="shared" si="3"/>
        <v>13366.900000000001</v>
      </c>
      <c r="AD10" s="10">
        <f t="shared" si="3"/>
        <v>136119.29999999999</v>
      </c>
      <c r="AE10" s="10">
        <f t="shared" si="3"/>
        <v>7115.5</v>
      </c>
      <c r="AF10" s="10">
        <f t="shared" si="3"/>
        <v>9898.1999999999989</v>
      </c>
      <c r="AG10" s="10">
        <f t="shared" si="3"/>
        <v>2111.6</v>
      </c>
      <c r="AH10" s="10">
        <f t="shared" si="3"/>
        <v>3993.1000000000004</v>
      </c>
      <c r="AI10" s="10">
        <f t="shared" si="3"/>
        <v>11734.699999999999</v>
      </c>
      <c r="AJ10" s="29">
        <f t="shared" si="2"/>
        <v>1465920.8999999994</v>
      </c>
    </row>
    <row r="11" spans="1:38" x14ac:dyDescent="0.3">
      <c r="A11" s="5"/>
      <c r="B11" s="6" t="s">
        <v>36</v>
      </c>
      <c r="C11" s="10">
        <v>5290</v>
      </c>
      <c r="D11" s="10">
        <v>4347.1000000000004</v>
      </c>
      <c r="E11" s="10">
        <v>39276.6</v>
      </c>
      <c r="F11" s="10">
        <v>2174.5</v>
      </c>
      <c r="G11" s="10">
        <v>98363.4</v>
      </c>
      <c r="H11" s="10">
        <v>18443.099999999999</v>
      </c>
      <c r="I11" s="10">
        <v>182.7</v>
      </c>
      <c r="J11" s="10">
        <v>8514.7999999999993</v>
      </c>
      <c r="K11" s="10">
        <v>741.4</v>
      </c>
      <c r="L11" s="10">
        <v>15573.2</v>
      </c>
      <c r="M11" s="13">
        <v>53202.400000000001</v>
      </c>
      <c r="N11" s="10">
        <v>4114.2</v>
      </c>
      <c r="O11" s="10">
        <v>1292</v>
      </c>
      <c r="P11" s="10">
        <v>4566.3999999999996</v>
      </c>
      <c r="Q11" s="10">
        <v>988.1</v>
      </c>
      <c r="R11" s="10">
        <v>11657.5</v>
      </c>
      <c r="S11" s="10">
        <v>2729.2</v>
      </c>
      <c r="T11" s="10">
        <v>3500.2</v>
      </c>
      <c r="U11" s="10">
        <v>397.3</v>
      </c>
      <c r="V11" s="10">
        <v>80.599999999999994</v>
      </c>
      <c r="W11" s="10">
        <v>6633</v>
      </c>
      <c r="X11" s="13">
        <v>32437.599999999999</v>
      </c>
      <c r="Y11" s="10">
        <v>89.4</v>
      </c>
      <c r="Z11" s="10">
        <v>6</v>
      </c>
      <c r="AA11" s="10">
        <v>77.099999999999994</v>
      </c>
      <c r="AB11" s="10">
        <v>717.4</v>
      </c>
      <c r="AC11" s="10">
        <v>10872.5</v>
      </c>
      <c r="AD11" s="10">
        <v>93039</v>
      </c>
      <c r="AE11" s="10">
        <v>2110.3000000000002</v>
      </c>
      <c r="AF11" s="10">
        <v>2901.6</v>
      </c>
      <c r="AG11" s="10">
        <v>1785.5</v>
      </c>
      <c r="AH11" s="10">
        <v>2067.1</v>
      </c>
      <c r="AI11" s="10">
        <v>10813.4</v>
      </c>
      <c r="AJ11" s="29">
        <f t="shared" si="2"/>
        <v>438984.6</v>
      </c>
    </row>
    <row r="12" spans="1:38" x14ac:dyDescent="0.3">
      <c r="A12" s="5"/>
      <c r="B12" s="6" t="s">
        <v>37</v>
      </c>
      <c r="C12" s="10">
        <v>23722</v>
      </c>
      <c r="D12" s="10">
        <v>10955.7</v>
      </c>
      <c r="E12" s="10">
        <v>42348.6</v>
      </c>
      <c r="F12" s="10">
        <v>635.4</v>
      </c>
      <c r="G12" s="10">
        <v>201615</v>
      </c>
      <c r="H12" s="10">
        <v>8763</v>
      </c>
      <c r="I12" s="10">
        <v>139.6</v>
      </c>
      <c r="J12" s="10">
        <v>31349.7</v>
      </c>
      <c r="K12" s="10">
        <v>287.10000000000002</v>
      </c>
      <c r="L12" s="10">
        <v>9033.9</v>
      </c>
      <c r="M12" s="13">
        <v>28611.200000000001</v>
      </c>
      <c r="N12" s="10">
        <v>3719.2</v>
      </c>
      <c r="O12" s="10">
        <v>629.1</v>
      </c>
      <c r="P12" s="10">
        <v>1118.0999999999999</v>
      </c>
      <c r="Q12" s="10">
        <v>536.9</v>
      </c>
      <c r="R12" s="10">
        <v>4629.1000000000004</v>
      </c>
      <c r="S12" s="10">
        <v>416083.3</v>
      </c>
      <c r="T12" s="10">
        <v>8033.9</v>
      </c>
      <c r="U12" s="10">
        <v>79.3</v>
      </c>
      <c r="V12" s="10">
        <v>238.9</v>
      </c>
      <c r="W12" s="10">
        <v>2125.8000000000002</v>
      </c>
      <c r="X12" s="13">
        <v>15808.8</v>
      </c>
      <c r="Y12" s="10">
        <v>27.1</v>
      </c>
      <c r="Z12" s="10">
        <v>11.2</v>
      </c>
      <c r="AA12" s="10">
        <v>27.2</v>
      </c>
      <c r="AB12" s="10">
        <v>80.099999999999994</v>
      </c>
      <c r="AC12" s="10">
        <v>2420.6999999999998</v>
      </c>
      <c r="AD12" s="10">
        <v>29099.8</v>
      </c>
      <c r="AE12" s="10">
        <v>4631.5</v>
      </c>
      <c r="AF12" s="10">
        <v>6658.8</v>
      </c>
      <c r="AG12" s="10">
        <v>290.89999999999998</v>
      </c>
      <c r="AH12" s="10">
        <v>1904.2</v>
      </c>
      <c r="AI12" s="10">
        <v>921.3</v>
      </c>
      <c r="AJ12" s="29">
        <f t="shared" si="2"/>
        <v>856536.4</v>
      </c>
    </row>
    <row r="13" spans="1:38" x14ac:dyDescent="0.3">
      <c r="A13" s="5"/>
      <c r="B13" s="6" t="s">
        <v>38</v>
      </c>
      <c r="C13" s="10">
        <v>594.9</v>
      </c>
      <c r="D13" s="10">
        <v>2458.5</v>
      </c>
      <c r="E13" s="10">
        <v>12015.3</v>
      </c>
      <c r="F13" s="10">
        <v>191.5</v>
      </c>
      <c r="G13" s="10">
        <v>21541</v>
      </c>
      <c r="H13" s="10">
        <v>3682.5</v>
      </c>
      <c r="I13" s="10">
        <v>314.60000000000002</v>
      </c>
      <c r="J13" s="10">
        <v>-6584</v>
      </c>
      <c r="K13" s="10">
        <v>27.1</v>
      </c>
      <c r="L13" s="10">
        <v>1161.0999999999999</v>
      </c>
      <c r="M13" s="13">
        <v>1244.8</v>
      </c>
      <c r="N13" s="10">
        <v>0</v>
      </c>
      <c r="O13" s="10">
        <v>-771.9</v>
      </c>
      <c r="P13" s="10">
        <v>235.8</v>
      </c>
      <c r="Q13" s="10">
        <v>8.1999999999999993</v>
      </c>
      <c r="R13" s="10">
        <v>240</v>
      </c>
      <c r="S13" s="10">
        <v>118828.2</v>
      </c>
      <c r="T13" s="10">
        <v>-4128.1000000000004</v>
      </c>
      <c r="U13" s="10">
        <v>27.1</v>
      </c>
      <c r="V13" s="10">
        <v>9.9</v>
      </c>
      <c r="W13" s="10">
        <v>446.9</v>
      </c>
      <c r="X13" s="13">
        <v>3739</v>
      </c>
      <c r="Y13" s="10">
        <v>137.30000000000001</v>
      </c>
      <c r="Z13" s="10">
        <v>0.5</v>
      </c>
      <c r="AA13" s="10">
        <v>1.6</v>
      </c>
      <c r="AB13" s="10">
        <v>155.4</v>
      </c>
      <c r="AC13" s="10">
        <v>73.7</v>
      </c>
      <c r="AD13" s="10">
        <v>13980.5</v>
      </c>
      <c r="AE13" s="10">
        <v>373.7</v>
      </c>
      <c r="AF13" s="10">
        <v>337.8</v>
      </c>
      <c r="AG13" s="10">
        <v>35.200000000000003</v>
      </c>
      <c r="AH13" s="10">
        <v>21.8</v>
      </c>
      <c r="AI13" s="10">
        <v>0</v>
      </c>
      <c r="AJ13" s="29">
        <f t="shared" si="2"/>
        <v>170399.89999999997</v>
      </c>
    </row>
    <row r="14" spans="1:38" x14ac:dyDescent="0.3">
      <c r="A14" s="5"/>
      <c r="B14" s="6" t="s">
        <v>30</v>
      </c>
      <c r="C14" s="10">
        <f>+C15+C16</f>
        <v>0</v>
      </c>
      <c r="D14" s="10">
        <f t="shared" ref="D14:AI14" si="4">+D15+D16</f>
        <v>0.1</v>
      </c>
      <c r="E14" s="10">
        <f t="shared" si="4"/>
        <v>0</v>
      </c>
      <c r="F14" s="10">
        <f t="shared" si="4"/>
        <v>0</v>
      </c>
      <c r="G14" s="10">
        <f t="shared" si="4"/>
        <v>4904.5</v>
      </c>
      <c r="H14" s="10">
        <f t="shared" si="4"/>
        <v>0</v>
      </c>
      <c r="I14" s="10">
        <f t="shared" si="4"/>
        <v>20.9</v>
      </c>
      <c r="J14" s="10">
        <f t="shared" si="4"/>
        <v>443.6</v>
      </c>
      <c r="K14" s="10">
        <f t="shared" si="4"/>
        <v>0</v>
      </c>
      <c r="L14" s="10">
        <f t="shared" si="4"/>
        <v>0</v>
      </c>
      <c r="M14" s="13">
        <f t="shared" si="4"/>
        <v>0</v>
      </c>
      <c r="N14" s="10">
        <f t="shared" si="4"/>
        <v>0</v>
      </c>
      <c r="O14" s="10">
        <f t="shared" si="4"/>
        <v>0</v>
      </c>
      <c r="P14" s="10">
        <f t="shared" si="4"/>
        <v>0</v>
      </c>
      <c r="Q14" s="10">
        <f t="shared" si="4"/>
        <v>0</v>
      </c>
      <c r="R14" s="10">
        <f t="shared" si="4"/>
        <v>0</v>
      </c>
      <c r="S14" s="10">
        <f t="shared" si="4"/>
        <v>0</v>
      </c>
      <c r="T14" s="10">
        <f t="shared" si="4"/>
        <v>0</v>
      </c>
      <c r="U14" s="10">
        <f t="shared" si="4"/>
        <v>0</v>
      </c>
      <c r="V14" s="10">
        <f t="shared" si="4"/>
        <v>0</v>
      </c>
      <c r="W14" s="10">
        <f t="shared" si="4"/>
        <v>186.4</v>
      </c>
      <c r="X14" s="13">
        <f t="shared" si="4"/>
        <v>0</v>
      </c>
      <c r="Y14" s="10">
        <f t="shared" si="4"/>
        <v>0</v>
      </c>
      <c r="Z14" s="10">
        <f t="shared" si="4"/>
        <v>0</v>
      </c>
      <c r="AA14" s="10">
        <f t="shared" si="4"/>
        <v>0</v>
      </c>
      <c r="AB14" s="10">
        <f t="shared" si="4"/>
        <v>1.4</v>
      </c>
      <c r="AC14" s="10">
        <f t="shared" si="4"/>
        <v>59.8</v>
      </c>
      <c r="AD14" s="10">
        <f t="shared" si="4"/>
        <v>0</v>
      </c>
      <c r="AE14" s="10">
        <f t="shared" si="4"/>
        <v>21.1</v>
      </c>
      <c r="AF14" s="10">
        <f t="shared" si="4"/>
        <v>0</v>
      </c>
      <c r="AG14" s="10">
        <f t="shared" si="4"/>
        <v>0</v>
      </c>
      <c r="AH14" s="10">
        <f t="shared" si="4"/>
        <v>775.5</v>
      </c>
      <c r="AI14" s="10">
        <f t="shared" si="4"/>
        <v>0</v>
      </c>
      <c r="AJ14" s="29">
        <f t="shared" si="2"/>
        <v>6413.3</v>
      </c>
    </row>
    <row r="15" spans="1:38" x14ac:dyDescent="0.3">
      <c r="A15" s="5"/>
      <c r="B15" s="6" t="s">
        <v>39</v>
      </c>
      <c r="C15" s="10">
        <v>0</v>
      </c>
      <c r="D15" s="10">
        <v>0.1</v>
      </c>
      <c r="E15" s="10">
        <v>0</v>
      </c>
      <c r="F15" s="10">
        <v>0</v>
      </c>
      <c r="G15" s="10">
        <v>4904.5</v>
      </c>
      <c r="H15" s="10">
        <v>0</v>
      </c>
      <c r="I15" s="10">
        <v>20.9</v>
      </c>
      <c r="J15" s="10">
        <v>443.6</v>
      </c>
      <c r="K15" s="10">
        <v>0</v>
      </c>
      <c r="L15" s="10">
        <v>0</v>
      </c>
      <c r="M15" s="13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186.4</v>
      </c>
      <c r="X15" s="13">
        <v>0</v>
      </c>
      <c r="Y15" s="10">
        <v>0</v>
      </c>
      <c r="Z15" s="10">
        <v>0</v>
      </c>
      <c r="AA15" s="10">
        <v>0</v>
      </c>
      <c r="AB15" s="10">
        <v>1.4</v>
      </c>
      <c r="AC15" s="10">
        <v>3.4</v>
      </c>
      <c r="AD15" s="10">
        <v>0</v>
      </c>
      <c r="AE15" s="10">
        <v>21.1</v>
      </c>
      <c r="AF15" s="10">
        <v>0</v>
      </c>
      <c r="AG15" s="10">
        <v>0</v>
      </c>
      <c r="AH15" s="10">
        <v>775.5</v>
      </c>
      <c r="AI15" s="10">
        <v>0</v>
      </c>
      <c r="AJ15" s="29">
        <f t="shared" si="2"/>
        <v>6356.9</v>
      </c>
    </row>
    <row r="16" spans="1:38" x14ac:dyDescent="0.3">
      <c r="A16" s="5"/>
      <c r="B16" s="6" t="s">
        <v>40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3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3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56.4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29">
        <f t="shared" si="2"/>
        <v>56.4</v>
      </c>
    </row>
    <row r="17" spans="1:38" x14ac:dyDescent="0.3">
      <c r="A17" s="5"/>
      <c r="B17" s="6" t="s">
        <v>31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3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3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29">
        <f t="shared" si="2"/>
        <v>0</v>
      </c>
    </row>
    <row r="18" spans="1:38" x14ac:dyDescent="0.3">
      <c r="A18" s="5"/>
      <c r="B18" s="6" t="s">
        <v>41</v>
      </c>
      <c r="C18" s="10">
        <v>0</v>
      </c>
      <c r="D18" s="10">
        <v>1589</v>
      </c>
      <c r="E18" s="10">
        <v>40902.699999999997</v>
      </c>
      <c r="F18" s="10">
        <v>19.5</v>
      </c>
      <c r="G18" s="10">
        <v>36818.5</v>
      </c>
      <c r="H18" s="10">
        <v>0</v>
      </c>
      <c r="I18" s="10">
        <v>13</v>
      </c>
      <c r="J18" s="10">
        <v>19860.2</v>
      </c>
      <c r="K18" s="10">
        <v>3.1</v>
      </c>
      <c r="L18" s="10">
        <v>52.5</v>
      </c>
      <c r="M18" s="13">
        <v>2867.9</v>
      </c>
      <c r="N18" s="10">
        <v>0</v>
      </c>
      <c r="O18" s="10">
        <v>25.7</v>
      </c>
      <c r="P18" s="10">
        <v>0</v>
      </c>
      <c r="Q18" s="10">
        <v>9.5</v>
      </c>
      <c r="R18" s="10">
        <v>0</v>
      </c>
      <c r="S18" s="10">
        <v>10025.1</v>
      </c>
      <c r="T18" s="10">
        <v>3958.4</v>
      </c>
      <c r="U18" s="10">
        <v>0</v>
      </c>
      <c r="V18" s="10">
        <v>0</v>
      </c>
      <c r="W18" s="10">
        <v>353.1</v>
      </c>
      <c r="X18" s="13">
        <v>3898.4</v>
      </c>
      <c r="Y18" s="10">
        <v>0</v>
      </c>
      <c r="Z18" s="10">
        <v>0</v>
      </c>
      <c r="AA18" s="10">
        <v>2.2000000000000002</v>
      </c>
      <c r="AB18" s="10">
        <v>0</v>
      </c>
      <c r="AC18" s="10">
        <v>1125</v>
      </c>
      <c r="AD18" s="10">
        <v>1664.6</v>
      </c>
      <c r="AE18" s="10">
        <v>3172.8</v>
      </c>
      <c r="AF18" s="10">
        <v>1.8</v>
      </c>
      <c r="AG18" s="10">
        <v>0</v>
      </c>
      <c r="AH18" s="10">
        <v>15.6</v>
      </c>
      <c r="AI18" s="10">
        <v>217.6</v>
      </c>
      <c r="AJ18" s="29">
        <f t="shared" si="2"/>
        <v>126596.20000000001</v>
      </c>
    </row>
    <row r="19" spans="1:38" ht="7.2" customHeight="1" x14ac:dyDescent="0.3">
      <c r="A19" s="5"/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3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29"/>
    </row>
    <row r="20" spans="1:38" x14ac:dyDescent="0.3">
      <c r="A20" s="3" t="s">
        <v>42</v>
      </c>
      <c r="B20" s="4" t="s">
        <v>43</v>
      </c>
      <c r="C20" s="11">
        <f>+C3-C9</f>
        <v>2495</v>
      </c>
      <c r="D20" s="11">
        <f t="shared" ref="D20:AI20" si="5">+D3-D9</f>
        <v>4817.2999999999993</v>
      </c>
      <c r="E20" s="11">
        <f t="shared" si="5"/>
        <v>-68312.3</v>
      </c>
      <c r="F20" s="11">
        <f t="shared" si="5"/>
        <v>1237.3000000000006</v>
      </c>
      <c r="G20" s="11">
        <f t="shared" si="5"/>
        <v>10234.5</v>
      </c>
      <c r="H20" s="11">
        <f t="shared" si="5"/>
        <v>809.80000000000291</v>
      </c>
      <c r="I20" s="11">
        <f t="shared" si="5"/>
        <v>-146.49999999999989</v>
      </c>
      <c r="J20" s="11">
        <f t="shared" si="5"/>
        <v>-17920.300000000003</v>
      </c>
      <c r="K20" s="11">
        <f t="shared" si="5"/>
        <v>-341.09999999999968</v>
      </c>
      <c r="L20" s="11">
        <f t="shared" si="5"/>
        <v>-2980</v>
      </c>
      <c r="M20" s="12">
        <f t="shared" si="5"/>
        <v>4391.5999999999913</v>
      </c>
      <c r="N20" s="11">
        <f t="shared" si="5"/>
        <v>2321.1000000000004</v>
      </c>
      <c r="O20" s="11">
        <f t="shared" si="5"/>
        <v>2194.8000000000002</v>
      </c>
      <c r="P20" s="11">
        <f t="shared" si="5"/>
        <v>434.09999999999945</v>
      </c>
      <c r="Q20" s="11">
        <f t="shared" si="5"/>
        <v>-695.2</v>
      </c>
      <c r="R20" s="11">
        <f t="shared" si="5"/>
        <v>3308.8000000000029</v>
      </c>
      <c r="S20" s="11">
        <f t="shared" si="5"/>
        <v>207143.00000000012</v>
      </c>
      <c r="T20" s="11">
        <f t="shared" si="5"/>
        <v>-417.79999999999745</v>
      </c>
      <c r="U20" s="11">
        <f t="shared" si="5"/>
        <v>30.799999999999955</v>
      </c>
      <c r="V20" s="11">
        <f t="shared" si="5"/>
        <v>38.5</v>
      </c>
      <c r="W20" s="11">
        <f t="shared" si="5"/>
        <v>476.90000000000146</v>
      </c>
      <c r="X20" s="12">
        <f t="shared" si="5"/>
        <v>68567.600000000006</v>
      </c>
      <c r="Y20" s="11">
        <f t="shared" si="5"/>
        <v>2150.1999999999998</v>
      </c>
      <c r="Z20" s="11">
        <f t="shared" si="5"/>
        <v>21.500000000000004</v>
      </c>
      <c r="AA20" s="11">
        <f t="shared" si="5"/>
        <v>-18.399999999999991</v>
      </c>
      <c r="AB20" s="11">
        <f t="shared" si="5"/>
        <v>119.70000000000005</v>
      </c>
      <c r="AC20" s="11">
        <f t="shared" si="5"/>
        <v>28.099999999998545</v>
      </c>
      <c r="AD20" s="11">
        <f t="shared" si="5"/>
        <v>3850</v>
      </c>
      <c r="AE20" s="11">
        <f t="shared" si="5"/>
        <v>355.39999999999782</v>
      </c>
      <c r="AF20" s="11">
        <f t="shared" si="5"/>
        <v>482.10000000000036</v>
      </c>
      <c r="AG20" s="11">
        <f t="shared" si="5"/>
        <v>627.69999999999982</v>
      </c>
      <c r="AH20" s="11">
        <f t="shared" si="5"/>
        <v>4841.6999999999989</v>
      </c>
      <c r="AI20" s="11">
        <f t="shared" si="5"/>
        <v>647.30000000000109</v>
      </c>
      <c r="AJ20" s="28">
        <f>SUM(C20:AI20)</f>
        <v>230793.20000000016</v>
      </c>
    </row>
    <row r="21" spans="1:38" ht="7.95" customHeight="1" x14ac:dyDescent="0.3">
      <c r="A21" s="5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3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3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29"/>
    </row>
    <row r="22" spans="1:38" x14ac:dyDescent="0.3">
      <c r="A22" s="3" t="s">
        <v>44</v>
      </c>
      <c r="B22" s="4" t="s">
        <v>45</v>
      </c>
      <c r="C22" s="11">
        <f>+C23+C24</f>
        <v>0</v>
      </c>
      <c r="D22" s="11">
        <f t="shared" ref="D22:AI22" si="6">+D23+D24</f>
        <v>15758.3</v>
      </c>
      <c r="E22" s="11">
        <f t="shared" si="6"/>
        <v>61996.6</v>
      </c>
      <c r="F22" s="11">
        <f t="shared" si="6"/>
        <v>21812.799999999999</v>
      </c>
      <c r="G22" s="11">
        <f t="shared" si="6"/>
        <v>19955.900000000001</v>
      </c>
      <c r="H22" s="11">
        <f t="shared" si="6"/>
        <v>150</v>
      </c>
      <c r="I22" s="11">
        <f t="shared" si="6"/>
        <v>338.3</v>
      </c>
      <c r="J22" s="11">
        <f t="shared" si="6"/>
        <v>5594.2</v>
      </c>
      <c r="K22" s="11">
        <f t="shared" si="6"/>
        <v>158.1</v>
      </c>
      <c r="L22" s="11">
        <f t="shared" si="6"/>
        <v>20627.2</v>
      </c>
      <c r="M22" s="12">
        <f t="shared" si="6"/>
        <v>475.2</v>
      </c>
      <c r="N22" s="11">
        <f t="shared" si="6"/>
        <v>99</v>
      </c>
      <c r="O22" s="11">
        <f t="shared" si="6"/>
        <v>342</v>
      </c>
      <c r="P22" s="11">
        <f t="shared" si="6"/>
        <v>522</v>
      </c>
      <c r="Q22" s="11">
        <f t="shared" si="6"/>
        <v>54.7</v>
      </c>
      <c r="R22" s="11">
        <f t="shared" si="6"/>
        <v>1007.8</v>
      </c>
      <c r="S22" s="11">
        <f t="shared" si="6"/>
        <v>180532.19999999998</v>
      </c>
      <c r="T22" s="11">
        <f t="shared" si="6"/>
        <v>984.8</v>
      </c>
      <c r="U22" s="11">
        <f t="shared" si="6"/>
        <v>64.5</v>
      </c>
      <c r="V22" s="11">
        <f t="shared" si="6"/>
        <v>0</v>
      </c>
      <c r="W22" s="11">
        <f t="shared" si="6"/>
        <v>63.7</v>
      </c>
      <c r="X22" s="12">
        <f t="shared" si="6"/>
        <v>3713.6</v>
      </c>
      <c r="Y22" s="11">
        <f t="shared" si="6"/>
        <v>123.9</v>
      </c>
      <c r="Z22" s="11">
        <f t="shared" si="6"/>
        <v>0</v>
      </c>
      <c r="AA22" s="11">
        <f t="shared" si="6"/>
        <v>1.6</v>
      </c>
      <c r="AB22" s="11">
        <f t="shared" si="6"/>
        <v>3.3</v>
      </c>
      <c r="AC22" s="11">
        <f t="shared" si="6"/>
        <v>153.6</v>
      </c>
      <c r="AD22" s="11">
        <f t="shared" si="6"/>
        <v>9731.2999999999993</v>
      </c>
      <c r="AE22" s="11">
        <f t="shared" si="6"/>
        <v>195.5</v>
      </c>
      <c r="AF22" s="11">
        <f t="shared" si="6"/>
        <v>177.4</v>
      </c>
      <c r="AG22" s="11">
        <f t="shared" si="6"/>
        <v>0</v>
      </c>
      <c r="AH22" s="11">
        <f t="shared" si="6"/>
        <v>0</v>
      </c>
      <c r="AI22" s="11">
        <f t="shared" si="6"/>
        <v>2850</v>
      </c>
      <c r="AJ22" s="28">
        <f>SUM(C22:AI22)</f>
        <v>347487.5</v>
      </c>
    </row>
    <row r="23" spans="1:38" x14ac:dyDescent="0.3">
      <c r="A23" s="5"/>
      <c r="B23" s="6" t="s">
        <v>46</v>
      </c>
      <c r="C23" s="10">
        <v>0</v>
      </c>
      <c r="D23" s="10">
        <v>580.29999999999995</v>
      </c>
      <c r="E23" s="10">
        <v>4308.5</v>
      </c>
      <c r="F23" s="10">
        <v>0</v>
      </c>
      <c r="G23" s="10">
        <v>19955.900000000001</v>
      </c>
      <c r="H23" s="10">
        <v>0</v>
      </c>
      <c r="I23" s="10">
        <v>338.3</v>
      </c>
      <c r="J23" s="10">
        <v>2319.1999999999998</v>
      </c>
      <c r="K23" s="10">
        <v>0</v>
      </c>
      <c r="L23" s="10">
        <v>0</v>
      </c>
      <c r="M23" s="13">
        <v>225.2</v>
      </c>
      <c r="N23" s="10">
        <v>0</v>
      </c>
      <c r="O23" s="10">
        <v>0</v>
      </c>
      <c r="P23" s="10">
        <v>0</v>
      </c>
      <c r="Q23" s="10">
        <v>8.1999999999999993</v>
      </c>
      <c r="R23" s="10">
        <v>239.8</v>
      </c>
      <c r="S23" s="10">
        <v>63.9</v>
      </c>
      <c r="T23" s="10">
        <v>925.4</v>
      </c>
      <c r="U23" s="10">
        <v>6.9</v>
      </c>
      <c r="V23" s="10">
        <v>0</v>
      </c>
      <c r="W23" s="10">
        <v>63.7</v>
      </c>
      <c r="X23" s="13">
        <v>2813.6</v>
      </c>
      <c r="Y23" s="10">
        <v>123.9</v>
      </c>
      <c r="Z23" s="10">
        <v>0</v>
      </c>
      <c r="AA23" s="10">
        <v>1.6</v>
      </c>
      <c r="AB23" s="10">
        <v>0</v>
      </c>
      <c r="AC23" s="10">
        <v>26.2</v>
      </c>
      <c r="AD23" s="10">
        <v>6197.3</v>
      </c>
      <c r="AE23" s="10">
        <v>183.5</v>
      </c>
      <c r="AF23" s="10">
        <v>150.4</v>
      </c>
      <c r="AG23" s="10">
        <v>0</v>
      </c>
      <c r="AH23" s="10">
        <v>0</v>
      </c>
      <c r="AI23" s="10">
        <v>0</v>
      </c>
      <c r="AJ23" s="29">
        <f>SUM(C23:AI23)</f>
        <v>38531.80000000001</v>
      </c>
    </row>
    <row r="24" spans="1:38" x14ac:dyDescent="0.3">
      <c r="A24" s="5"/>
      <c r="B24" s="6" t="s">
        <v>47</v>
      </c>
      <c r="C24" s="10">
        <v>0</v>
      </c>
      <c r="D24" s="10">
        <v>15178</v>
      </c>
      <c r="E24" s="10">
        <v>57688.1</v>
      </c>
      <c r="F24" s="10">
        <v>21812.799999999999</v>
      </c>
      <c r="G24" s="10">
        <v>0</v>
      </c>
      <c r="H24" s="10">
        <v>150</v>
      </c>
      <c r="I24" s="10">
        <v>0</v>
      </c>
      <c r="J24" s="10">
        <v>3275</v>
      </c>
      <c r="K24" s="10">
        <v>158.1</v>
      </c>
      <c r="L24" s="10">
        <v>20627.2</v>
      </c>
      <c r="M24" s="13">
        <v>250</v>
      </c>
      <c r="N24" s="10">
        <v>99</v>
      </c>
      <c r="O24" s="10">
        <v>342</v>
      </c>
      <c r="P24" s="10">
        <v>522</v>
      </c>
      <c r="Q24" s="10">
        <v>46.5</v>
      </c>
      <c r="R24" s="10">
        <v>768</v>
      </c>
      <c r="S24" s="10">
        <v>180468.3</v>
      </c>
      <c r="T24" s="10">
        <v>59.4</v>
      </c>
      <c r="U24" s="10">
        <v>57.6</v>
      </c>
      <c r="V24" s="10">
        <v>0</v>
      </c>
      <c r="W24" s="10">
        <v>0</v>
      </c>
      <c r="X24" s="13">
        <v>900</v>
      </c>
      <c r="Y24" s="10">
        <v>0</v>
      </c>
      <c r="Z24" s="10">
        <v>0</v>
      </c>
      <c r="AA24" s="10">
        <v>0</v>
      </c>
      <c r="AB24" s="10">
        <v>3.3</v>
      </c>
      <c r="AC24" s="10">
        <v>127.4</v>
      </c>
      <c r="AD24" s="10">
        <v>3534</v>
      </c>
      <c r="AE24" s="10">
        <v>12</v>
      </c>
      <c r="AF24" s="10">
        <v>27</v>
      </c>
      <c r="AG24" s="10">
        <v>0</v>
      </c>
      <c r="AH24" s="10">
        <v>0</v>
      </c>
      <c r="AI24" s="10">
        <v>2850</v>
      </c>
      <c r="AJ24" s="29">
        <f>SUM(C24:AI24)</f>
        <v>308955.7</v>
      </c>
      <c r="AK24" s="25"/>
      <c r="AL24" s="34"/>
    </row>
    <row r="25" spans="1:38" ht="6" customHeight="1" x14ac:dyDescent="0.3">
      <c r="A25" s="5"/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3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29"/>
    </row>
    <row r="26" spans="1:38" x14ac:dyDescent="0.3">
      <c r="A26" s="3" t="s">
        <v>48</v>
      </c>
      <c r="B26" s="4" t="s">
        <v>49</v>
      </c>
      <c r="C26" s="11">
        <f>+C27+C28</f>
        <v>2490.5</v>
      </c>
      <c r="D26" s="11">
        <f t="shared" ref="D26:AI26" si="7">+D27+D28</f>
        <v>14013</v>
      </c>
      <c r="E26" s="11">
        <f t="shared" si="7"/>
        <v>105017.4</v>
      </c>
      <c r="F26" s="11">
        <f t="shared" si="7"/>
        <v>36576.5</v>
      </c>
      <c r="G26" s="11">
        <f t="shared" si="7"/>
        <v>82502.8</v>
      </c>
      <c r="H26" s="11">
        <f t="shared" si="7"/>
        <v>2620.5</v>
      </c>
      <c r="I26" s="11">
        <f t="shared" si="7"/>
        <v>34.4</v>
      </c>
      <c r="J26" s="11">
        <f t="shared" si="7"/>
        <v>16376.4</v>
      </c>
      <c r="K26" s="11">
        <f t="shared" si="7"/>
        <v>300.2</v>
      </c>
      <c r="L26" s="11">
        <f t="shared" si="7"/>
        <v>13498.4</v>
      </c>
      <c r="M26" s="12">
        <f t="shared" si="7"/>
        <v>1329.4</v>
      </c>
      <c r="N26" s="11">
        <f t="shared" si="7"/>
        <v>768</v>
      </c>
      <c r="O26" s="11">
        <f t="shared" si="7"/>
        <v>3077.9</v>
      </c>
      <c r="P26" s="11">
        <f t="shared" si="7"/>
        <v>267.89999999999998</v>
      </c>
      <c r="Q26" s="11">
        <f t="shared" si="7"/>
        <v>36.5</v>
      </c>
      <c r="R26" s="11">
        <f t="shared" si="7"/>
        <v>2326.9</v>
      </c>
      <c r="S26" s="11">
        <f t="shared" si="7"/>
        <v>237640.1</v>
      </c>
      <c r="T26" s="11">
        <f t="shared" si="7"/>
        <v>5405.6</v>
      </c>
      <c r="U26" s="11">
        <f t="shared" si="7"/>
        <v>30.2</v>
      </c>
      <c r="V26" s="11">
        <f t="shared" si="7"/>
        <v>0</v>
      </c>
      <c r="W26" s="11">
        <f t="shared" si="7"/>
        <v>114.5</v>
      </c>
      <c r="X26" s="12">
        <f t="shared" si="7"/>
        <v>2198.9</v>
      </c>
      <c r="Y26" s="11">
        <f t="shared" si="7"/>
        <v>0</v>
      </c>
      <c r="Z26" s="11">
        <f t="shared" si="7"/>
        <v>0</v>
      </c>
      <c r="AA26" s="11">
        <f t="shared" si="7"/>
        <v>0.9</v>
      </c>
      <c r="AB26" s="11">
        <f t="shared" si="7"/>
        <v>7.3</v>
      </c>
      <c r="AC26" s="11">
        <f t="shared" si="7"/>
        <v>98.9</v>
      </c>
      <c r="AD26" s="11">
        <f t="shared" si="7"/>
        <v>16027.7</v>
      </c>
      <c r="AE26" s="11">
        <f t="shared" si="7"/>
        <v>1744</v>
      </c>
      <c r="AF26" s="11">
        <f t="shared" si="7"/>
        <v>312.39999999999998</v>
      </c>
      <c r="AG26" s="11">
        <f t="shared" si="7"/>
        <v>27.9</v>
      </c>
      <c r="AH26" s="11">
        <f t="shared" si="7"/>
        <v>337.3</v>
      </c>
      <c r="AI26" s="11">
        <f t="shared" si="7"/>
        <v>2746.5</v>
      </c>
      <c r="AJ26" s="28">
        <f>SUM(C26:AI26)</f>
        <v>547928.90000000026</v>
      </c>
    </row>
    <row r="27" spans="1:38" x14ac:dyDescent="0.3">
      <c r="A27" s="5"/>
      <c r="B27" s="6" t="s">
        <v>50</v>
      </c>
      <c r="C27" s="10">
        <v>2490.5</v>
      </c>
      <c r="D27" s="10">
        <v>14013</v>
      </c>
      <c r="E27" s="10">
        <v>105017.4</v>
      </c>
      <c r="F27" s="10">
        <v>36576.5</v>
      </c>
      <c r="G27" s="10">
        <v>82502.8</v>
      </c>
      <c r="H27" s="10">
        <v>2620.5</v>
      </c>
      <c r="I27" s="10">
        <v>34.4</v>
      </c>
      <c r="J27" s="10">
        <v>16376.4</v>
      </c>
      <c r="K27" s="10">
        <v>300.2</v>
      </c>
      <c r="L27" s="10">
        <v>13498.4</v>
      </c>
      <c r="M27" s="13">
        <v>1329.4</v>
      </c>
      <c r="N27" s="10">
        <v>768</v>
      </c>
      <c r="O27" s="10">
        <v>3077.9</v>
      </c>
      <c r="P27" s="10">
        <v>267.89999999999998</v>
      </c>
      <c r="Q27" s="10">
        <v>36.5</v>
      </c>
      <c r="R27" s="10">
        <v>2326.9</v>
      </c>
      <c r="S27" s="10">
        <v>237640.1</v>
      </c>
      <c r="T27" s="10">
        <v>5405.6</v>
      </c>
      <c r="U27" s="10">
        <v>30.2</v>
      </c>
      <c r="V27" s="10">
        <v>0</v>
      </c>
      <c r="W27" s="10">
        <v>114.5</v>
      </c>
      <c r="X27" s="13">
        <v>2198.9</v>
      </c>
      <c r="Y27" s="10">
        <v>0</v>
      </c>
      <c r="Z27" s="10">
        <v>0</v>
      </c>
      <c r="AA27" s="10">
        <v>0.9</v>
      </c>
      <c r="AB27" s="10">
        <v>7.3</v>
      </c>
      <c r="AC27" s="10">
        <v>98.9</v>
      </c>
      <c r="AD27" s="10">
        <v>16027.7</v>
      </c>
      <c r="AE27" s="10">
        <v>1744</v>
      </c>
      <c r="AF27" s="10">
        <v>312.39999999999998</v>
      </c>
      <c r="AG27" s="10">
        <v>27.9</v>
      </c>
      <c r="AH27" s="10">
        <v>337.3</v>
      </c>
      <c r="AI27" s="10">
        <v>2746.5</v>
      </c>
      <c r="AJ27" s="29">
        <f>SUM(C27:AI27)</f>
        <v>547928.90000000026</v>
      </c>
      <c r="AK27" s="34"/>
    </row>
    <row r="28" spans="1:38" x14ac:dyDescent="0.3">
      <c r="A28" s="5"/>
      <c r="B28" s="6" t="s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3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3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29">
        <f>SUM(C28:AI28)</f>
        <v>0</v>
      </c>
    </row>
    <row r="29" spans="1:38" ht="6.45" customHeight="1" x14ac:dyDescent="0.3">
      <c r="A29" s="5"/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3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29"/>
    </row>
    <row r="30" spans="1:38" x14ac:dyDescent="0.3">
      <c r="A30" s="3" t="s">
        <v>51</v>
      </c>
      <c r="B30" s="4" t="s">
        <v>52</v>
      </c>
      <c r="C30" s="11">
        <f>C3+C22</f>
        <v>32101.9</v>
      </c>
      <c r="D30" s="11">
        <f t="shared" ref="D30:AI30" si="8">D3+D22</f>
        <v>39926</v>
      </c>
      <c r="E30" s="11">
        <f t="shared" si="8"/>
        <v>128227.5</v>
      </c>
      <c r="F30" s="11">
        <f t="shared" si="8"/>
        <v>26071</v>
      </c>
      <c r="G30" s="11">
        <f t="shared" si="8"/>
        <v>393432.80000000005</v>
      </c>
      <c r="H30" s="11">
        <f t="shared" si="8"/>
        <v>31848.400000000001</v>
      </c>
      <c r="I30" s="11">
        <f t="shared" si="8"/>
        <v>862.60000000000014</v>
      </c>
      <c r="J30" s="11">
        <f t="shared" si="8"/>
        <v>41258.199999999997</v>
      </c>
      <c r="K30" s="11">
        <f t="shared" si="8"/>
        <v>875.70000000000016</v>
      </c>
      <c r="L30" s="11">
        <f t="shared" si="8"/>
        <v>43467.899999999994</v>
      </c>
      <c r="M30" s="12">
        <f t="shared" si="8"/>
        <v>90793.099999999991</v>
      </c>
      <c r="N30" s="11">
        <f t="shared" si="8"/>
        <v>10253.5</v>
      </c>
      <c r="O30" s="11">
        <f t="shared" si="8"/>
        <v>3711.7</v>
      </c>
      <c r="P30" s="11">
        <f t="shared" si="8"/>
        <v>6876.4</v>
      </c>
      <c r="Q30" s="11">
        <f t="shared" si="8"/>
        <v>902.2</v>
      </c>
      <c r="R30" s="11">
        <f t="shared" si="8"/>
        <v>20843.2</v>
      </c>
      <c r="S30" s="11">
        <f t="shared" si="8"/>
        <v>935341</v>
      </c>
      <c r="T30" s="11">
        <f t="shared" si="8"/>
        <v>11931.4</v>
      </c>
      <c r="U30" s="11">
        <f t="shared" si="8"/>
        <v>599</v>
      </c>
      <c r="V30" s="11">
        <f t="shared" si="8"/>
        <v>367.9</v>
      </c>
      <c r="W30" s="11">
        <f t="shared" si="8"/>
        <v>10285.800000000001</v>
      </c>
      <c r="X30" s="12">
        <f t="shared" si="8"/>
        <v>128165.00000000001</v>
      </c>
      <c r="Y30" s="11">
        <f t="shared" si="8"/>
        <v>2527.9</v>
      </c>
      <c r="Z30" s="11">
        <f t="shared" si="8"/>
        <v>39.200000000000003</v>
      </c>
      <c r="AA30" s="11">
        <f t="shared" si="8"/>
        <v>91.3</v>
      </c>
      <c r="AB30" s="11">
        <f t="shared" si="8"/>
        <v>1077.3</v>
      </c>
      <c r="AC30" s="11">
        <f t="shared" si="8"/>
        <v>14733.4</v>
      </c>
      <c r="AD30" s="11">
        <f t="shared" si="8"/>
        <v>151365.19999999998</v>
      </c>
      <c r="AE30" s="11">
        <f t="shared" si="8"/>
        <v>10860.3</v>
      </c>
      <c r="AF30" s="11">
        <f t="shared" si="8"/>
        <v>10559.499999999998</v>
      </c>
      <c r="AG30" s="11">
        <f t="shared" si="8"/>
        <v>2739.2999999999997</v>
      </c>
      <c r="AH30" s="11">
        <f t="shared" si="8"/>
        <v>9625.9</v>
      </c>
      <c r="AI30" s="11">
        <f t="shared" si="8"/>
        <v>15449.6</v>
      </c>
      <c r="AJ30" s="28">
        <f>SUM(C30:AI30)</f>
        <v>2177211.0999999992</v>
      </c>
    </row>
    <row r="31" spans="1:38" x14ac:dyDescent="0.3">
      <c r="A31" s="3" t="s">
        <v>53</v>
      </c>
      <c r="B31" s="4" t="s">
        <v>54</v>
      </c>
      <c r="C31" s="11">
        <f>C3+C22-C10-C17-C18-C26</f>
        <v>4.5</v>
      </c>
      <c r="D31" s="11">
        <f t="shared" ref="D31:AI31" si="9">D3+D22-D10-D17-D18-D26</f>
        <v>6562.6999999999971</v>
      </c>
      <c r="E31" s="11">
        <f t="shared" si="9"/>
        <v>-111333.09999999999</v>
      </c>
      <c r="F31" s="11">
        <f t="shared" si="9"/>
        <v>-13526.400000000001</v>
      </c>
      <c r="G31" s="11">
        <f t="shared" si="9"/>
        <v>-47407.89999999998</v>
      </c>
      <c r="H31" s="11">
        <f t="shared" si="9"/>
        <v>-1660.6999999999971</v>
      </c>
      <c r="I31" s="11">
        <f t="shared" si="9"/>
        <v>178.30000000000015</v>
      </c>
      <c r="J31" s="11">
        <f t="shared" si="9"/>
        <v>-28258.9</v>
      </c>
      <c r="K31" s="11">
        <f t="shared" si="9"/>
        <v>-483.1999999999997</v>
      </c>
      <c r="L31" s="11">
        <f t="shared" si="9"/>
        <v>4148.7999999999975</v>
      </c>
      <c r="M31" s="12">
        <f t="shared" si="9"/>
        <v>3537.3999999999828</v>
      </c>
      <c r="N31" s="11">
        <f t="shared" si="9"/>
        <v>1652.1000000000004</v>
      </c>
      <c r="O31" s="11">
        <f t="shared" si="9"/>
        <v>-541.09999999999991</v>
      </c>
      <c r="P31" s="11">
        <f t="shared" si="9"/>
        <v>688.19999999999948</v>
      </c>
      <c r="Q31" s="11">
        <f t="shared" si="9"/>
        <v>-677</v>
      </c>
      <c r="R31" s="11">
        <f t="shared" si="9"/>
        <v>1989.7000000000021</v>
      </c>
      <c r="S31" s="11">
        <f t="shared" si="9"/>
        <v>150035.10000000006</v>
      </c>
      <c r="T31" s="11">
        <f t="shared" si="9"/>
        <v>-4838.5999999999985</v>
      </c>
      <c r="U31" s="11">
        <f t="shared" si="9"/>
        <v>65.099999999999952</v>
      </c>
      <c r="V31" s="11">
        <f t="shared" si="9"/>
        <v>38.5</v>
      </c>
      <c r="W31" s="11">
        <f t="shared" si="9"/>
        <v>612.50000000000216</v>
      </c>
      <c r="X31" s="12">
        <f t="shared" si="9"/>
        <v>70082.300000000032</v>
      </c>
      <c r="Y31" s="11">
        <f t="shared" si="9"/>
        <v>2274.1</v>
      </c>
      <c r="Z31" s="11">
        <f t="shared" si="9"/>
        <v>21.500000000000004</v>
      </c>
      <c r="AA31" s="11">
        <f t="shared" si="9"/>
        <v>-17.699999999999992</v>
      </c>
      <c r="AB31" s="11">
        <f t="shared" si="9"/>
        <v>117.09999999999998</v>
      </c>
      <c r="AC31" s="11">
        <f t="shared" si="9"/>
        <v>142.59999999999818</v>
      </c>
      <c r="AD31" s="11">
        <f t="shared" si="9"/>
        <v>-2446.4000000000069</v>
      </c>
      <c r="AE31" s="11">
        <f t="shared" si="9"/>
        <v>-1172.0000000000009</v>
      </c>
      <c r="AF31" s="11">
        <f t="shared" si="9"/>
        <v>347.09999999999934</v>
      </c>
      <c r="AG31" s="11">
        <f t="shared" si="9"/>
        <v>599.79999999999984</v>
      </c>
      <c r="AH31" s="11">
        <f t="shared" si="9"/>
        <v>5279.8999999999987</v>
      </c>
      <c r="AI31" s="11">
        <f t="shared" si="9"/>
        <v>750.80000000000155</v>
      </c>
      <c r="AJ31" s="28">
        <f>SUM(C31:AI31)</f>
        <v>36765.100000000108</v>
      </c>
      <c r="AK31" s="20"/>
    </row>
    <row r="32" spans="1:38" x14ac:dyDescent="0.3">
      <c r="A32" s="3" t="s">
        <v>55</v>
      </c>
      <c r="B32" s="4" t="s">
        <v>56</v>
      </c>
      <c r="C32" s="11">
        <f>C9+C26</f>
        <v>32097.4</v>
      </c>
      <c r="D32" s="11">
        <f t="shared" ref="D32:AI32" si="10">D9+D26</f>
        <v>33363.4</v>
      </c>
      <c r="E32" s="11">
        <f t="shared" si="10"/>
        <v>239560.6</v>
      </c>
      <c r="F32" s="11">
        <f t="shared" si="10"/>
        <v>39597.4</v>
      </c>
      <c r="G32" s="11">
        <f t="shared" si="10"/>
        <v>445745.2</v>
      </c>
      <c r="H32" s="11">
        <f t="shared" si="10"/>
        <v>33509.1</v>
      </c>
      <c r="I32" s="11">
        <f t="shared" si="10"/>
        <v>705.19999999999993</v>
      </c>
      <c r="J32" s="11">
        <f t="shared" si="10"/>
        <v>69960.7</v>
      </c>
      <c r="K32" s="11">
        <f t="shared" si="10"/>
        <v>1358.8999999999999</v>
      </c>
      <c r="L32" s="11">
        <f t="shared" si="10"/>
        <v>39319.1</v>
      </c>
      <c r="M32" s="12">
        <f t="shared" si="10"/>
        <v>87255.7</v>
      </c>
      <c r="N32" s="11">
        <f t="shared" si="10"/>
        <v>8601.4</v>
      </c>
      <c r="O32" s="11">
        <f t="shared" si="10"/>
        <v>4252.8</v>
      </c>
      <c r="P32" s="11">
        <f t="shared" si="10"/>
        <v>6188.2</v>
      </c>
      <c r="Q32" s="11">
        <f t="shared" si="10"/>
        <v>1579.2</v>
      </c>
      <c r="R32" s="11">
        <f t="shared" si="10"/>
        <v>18853.5</v>
      </c>
      <c r="S32" s="11">
        <f t="shared" si="10"/>
        <v>785305.89999999991</v>
      </c>
      <c r="T32" s="11">
        <f t="shared" si="10"/>
        <v>16770</v>
      </c>
      <c r="U32" s="11">
        <f t="shared" si="10"/>
        <v>533.90000000000009</v>
      </c>
      <c r="V32" s="11">
        <f t="shared" si="10"/>
        <v>329.4</v>
      </c>
      <c r="W32" s="11">
        <f t="shared" si="10"/>
        <v>9859.6999999999989</v>
      </c>
      <c r="X32" s="12">
        <f t="shared" si="10"/>
        <v>58082.7</v>
      </c>
      <c r="Y32" s="11">
        <f t="shared" si="10"/>
        <v>253.8</v>
      </c>
      <c r="Z32" s="11">
        <f t="shared" si="10"/>
        <v>17.7</v>
      </c>
      <c r="AA32" s="11">
        <f t="shared" si="10"/>
        <v>109</v>
      </c>
      <c r="AB32" s="11">
        <f t="shared" si="10"/>
        <v>961.59999999999991</v>
      </c>
      <c r="AC32" s="11">
        <f t="shared" si="10"/>
        <v>14650.6</v>
      </c>
      <c r="AD32" s="11">
        <f t="shared" si="10"/>
        <v>153811.6</v>
      </c>
      <c r="AE32" s="11">
        <f t="shared" si="10"/>
        <v>12053.400000000001</v>
      </c>
      <c r="AF32" s="11">
        <f t="shared" si="10"/>
        <v>10212.399999999998</v>
      </c>
      <c r="AG32" s="11">
        <f t="shared" si="10"/>
        <v>2139.5</v>
      </c>
      <c r="AH32" s="11">
        <f t="shared" si="10"/>
        <v>5121.5000000000009</v>
      </c>
      <c r="AI32" s="11">
        <f t="shared" si="10"/>
        <v>14698.8</v>
      </c>
      <c r="AJ32" s="28">
        <f>SUM(C32:AI32)</f>
        <v>2146859.2999999993</v>
      </c>
      <c r="AK32" s="20"/>
    </row>
    <row r="33" spans="1:37" x14ac:dyDescent="0.3">
      <c r="A33" s="3" t="s">
        <v>57</v>
      </c>
      <c r="B33" s="4" t="s">
        <v>58</v>
      </c>
      <c r="C33" s="11">
        <f>C20+C22-C26</f>
        <v>4.5</v>
      </c>
      <c r="D33" s="11">
        <f t="shared" ref="D33:AI33" si="11">D20+D22-D26</f>
        <v>6562.5999999999985</v>
      </c>
      <c r="E33" s="11">
        <f t="shared" si="11"/>
        <v>-111333.1</v>
      </c>
      <c r="F33" s="11">
        <f t="shared" si="11"/>
        <v>-13526.400000000001</v>
      </c>
      <c r="G33" s="11">
        <f t="shared" si="11"/>
        <v>-52312.4</v>
      </c>
      <c r="H33" s="11">
        <f t="shared" si="11"/>
        <v>-1660.6999999999971</v>
      </c>
      <c r="I33" s="11">
        <f t="shared" si="11"/>
        <v>157.40000000000012</v>
      </c>
      <c r="J33" s="11">
        <f t="shared" si="11"/>
        <v>-28702.5</v>
      </c>
      <c r="K33" s="11">
        <f t="shared" si="11"/>
        <v>-483.1999999999997</v>
      </c>
      <c r="L33" s="11">
        <f t="shared" si="11"/>
        <v>4148.8000000000011</v>
      </c>
      <c r="M33" s="12">
        <f t="shared" si="11"/>
        <v>3537.399999999991</v>
      </c>
      <c r="N33" s="11">
        <f t="shared" si="11"/>
        <v>1652.1000000000004</v>
      </c>
      <c r="O33" s="11">
        <f t="shared" si="11"/>
        <v>-541.09999999999991</v>
      </c>
      <c r="P33" s="11">
        <f t="shared" si="11"/>
        <v>688.19999999999948</v>
      </c>
      <c r="Q33" s="11">
        <f t="shared" si="11"/>
        <v>-677</v>
      </c>
      <c r="R33" s="11">
        <f t="shared" si="11"/>
        <v>1989.700000000003</v>
      </c>
      <c r="S33" s="11">
        <f t="shared" si="11"/>
        <v>150035.10000000006</v>
      </c>
      <c r="T33" s="11">
        <f t="shared" si="11"/>
        <v>-4838.5999999999976</v>
      </c>
      <c r="U33" s="11">
        <f t="shared" si="11"/>
        <v>65.099999999999952</v>
      </c>
      <c r="V33" s="11">
        <f t="shared" si="11"/>
        <v>38.5</v>
      </c>
      <c r="W33" s="11">
        <f t="shared" si="11"/>
        <v>426.1000000000015</v>
      </c>
      <c r="X33" s="12">
        <f t="shared" si="11"/>
        <v>70082.300000000017</v>
      </c>
      <c r="Y33" s="11">
        <f t="shared" si="11"/>
        <v>2274.1</v>
      </c>
      <c r="Z33" s="11">
        <f t="shared" si="11"/>
        <v>21.500000000000004</v>
      </c>
      <c r="AA33" s="11">
        <f t="shared" si="11"/>
        <v>-17.699999999999989</v>
      </c>
      <c r="AB33" s="11">
        <f t="shared" si="11"/>
        <v>115.70000000000005</v>
      </c>
      <c r="AC33" s="11">
        <f t="shared" si="11"/>
        <v>82.799999999998533</v>
      </c>
      <c r="AD33" s="11">
        <f t="shared" si="11"/>
        <v>-2446.4000000000015</v>
      </c>
      <c r="AE33" s="11">
        <f t="shared" si="11"/>
        <v>-1193.1000000000022</v>
      </c>
      <c r="AF33" s="11">
        <f t="shared" si="11"/>
        <v>347.10000000000036</v>
      </c>
      <c r="AG33" s="11">
        <f t="shared" si="11"/>
        <v>599.79999999999984</v>
      </c>
      <c r="AH33" s="11">
        <f t="shared" si="11"/>
        <v>4504.3999999999987</v>
      </c>
      <c r="AI33" s="11">
        <f t="shared" si="11"/>
        <v>750.80000000000109</v>
      </c>
      <c r="AJ33" s="28">
        <f>SUM(C33:AI33)</f>
        <v>30351.800000000061</v>
      </c>
      <c r="AK33" s="20"/>
    </row>
    <row r="34" spans="1:37" ht="5.25" customHeight="1" x14ac:dyDescent="0.3">
      <c r="A34" s="22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1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30"/>
      <c r="AK34" s="20"/>
    </row>
    <row r="35" spans="1:37" x14ac:dyDescent="0.3">
      <c r="A35" s="3" t="s">
        <v>64</v>
      </c>
      <c r="B35" s="4" t="s">
        <v>65</v>
      </c>
      <c r="C35" s="11">
        <f>+C36+C37+C38</f>
        <v>8014.8</v>
      </c>
      <c r="D35" s="11">
        <f t="shared" ref="D35:AI35" si="12">+D36+D37+D38</f>
        <v>26428.7</v>
      </c>
      <c r="E35" s="11">
        <f t="shared" si="12"/>
        <v>153503.1</v>
      </c>
      <c r="F35" s="11">
        <f t="shared" si="12"/>
        <v>13969</v>
      </c>
      <c r="G35" s="11">
        <f t="shared" si="12"/>
        <v>421259.19999999995</v>
      </c>
      <c r="H35" s="11">
        <f t="shared" si="12"/>
        <v>9780.6</v>
      </c>
      <c r="I35" s="11">
        <f t="shared" si="12"/>
        <v>324.79999999999995</v>
      </c>
      <c r="J35" s="11">
        <f t="shared" si="12"/>
        <v>48339.5</v>
      </c>
      <c r="K35" s="11">
        <f t="shared" si="12"/>
        <v>5789.3</v>
      </c>
      <c r="L35" s="11">
        <f t="shared" si="12"/>
        <v>40824.799999999996</v>
      </c>
      <c r="M35" s="12">
        <f t="shared" si="12"/>
        <v>35229.9</v>
      </c>
      <c r="N35" s="11">
        <f t="shared" si="12"/>
        <v>4874.5</v>
      </c>
      <c r="O35" s="11">
        <f t="shared" si="12"/>
        <v>5331.2</v>
      </c>
      <c r="P35" s="11">
        <f t="shared" si="12"/>
        <v>4123.8</v>
      </c>
      <c r="Q35" s="11">
        <f t="shared" si="12"/>
        <v>3249.7000000000003</v>
      </c>
      <c r="R35" s="11">
        <f t="shared" si="12"/>
        <v>3684.8</v>
      </c>
      <c r="S35" s="11">
        <f t="shared" si="12"/>
        <v>50776.6</v>
      </c>
      <c r="T35" s="11">
        <f t="shared" si="12"/>
        <v>13031.3</v>
      </c>
      <c r="U35" s="11">
        <f t="shared" si="12"/>
        <v>1182.2</v>
      </c>
      <c r="V35" s="11">
        <f t="shared" si="12"/>
        <v>0</v>
      </c>
      <c r="W35" s="11">
        <f t="shared" si="12"/>
        <v>1947.6999999999998</v>
      </c>
      <c r="X35" s="12">
        <f t="shared" si="12"/>
        <v>34805.800000000003</v>
      </c>
      <c r="Y35" s="11">
        <f t="shared" si="12"/>
        <v>23.9</v>
      </c>
      <c r="Z35" s="11">
        <f t="shared" si="12"/>
        <v>0</v>
      </c>
      <c r="AA35" s="11">
        <f t="shared" si="12"/>
        <v>36.6</v>
      </c>
      <c r="AB35" s="11">
        <f t="shared" si="12"/>
        <v>94.6</v>
      </c>
      <c r="AC35" s="11">
        <f t="shared" si="12"/>
        <v>7240.4000000000005</v>
      </c>
      <c r="AD35" s="11">
        <f t="shared" si="12"/>
        <v>38823.800000000003</v>
      </c>
      <c r="AE35" s="11">
        <f t="shared" si="12"/>
        <v>8706.1</v>
      </c>
      <c r="AF35" s="11">
        <f t="shared" si="12"/>
        <v>7322.4</v>
      </c>
      <c r="AG35" s="11">
        <f t="shared" si="12"/>
        <v>1630.3999999999999</v>
      </c>
      <c r="AH35" s="11">
        <f t="shared" si="12"/>
        <v>4273.8999999999996</v>
      </c>
      <c r="AI35" s="11">
        <f t="shared" si="12"/>
        <v>8477.6999999999989</v>
      </c>
      <c r="AJ35" s="28">
        <f>SUM(C35:AI35)</f>
        <v>963101.10000000009</v>
      </c>
      <c r="AK35" s="20"/>
    </row>
    <row r="36" spans="1:37" x14ac:dyDescent="0.3">
      <c r="A36" s="5"/>
      <c r="B36" s="6" t="s">
        <v>66</v>
      </c>
      <c r="C36" s="10">
        <v>8014.8</v>
      </c>
      <c r="D36" s="10">
        <v>7013.4000000000005</v>
      </c>
      <c r="E36" s="10">
        <v>53784.4</v>
      </c>
      <c r="F36" s="10">
        <v>4121.5</v>
      </c>
      <c r="G36" s="10">
        <v>12200.300000000001</v>
      </c>
      <c r="H36" s="10">
        <v>2989.1</v>
      </c>
      <c r="I36" s="10">
        <v>285.39999999999998</v>
      </c>
      <c r="J36" s="10">
        <v>26493.5</v>
      </c>
      <c r="K36" s="10">
        <v>4293</v>
      </c>
      <c r="L36" s="10">
        <v>38230.699999999997</v>
      </c>
      <c r="M36" s="13">
        <v>4012.5</v>
      </c>
      <c r="N36" s="10">
        <v>3494.6</v>
      </c>
      <c r="O36" s="10">
        <v>4813.7</v>
      </c>
      <c r="P36" s="10">
        <v>2197.5</v>
      </c>
      <c r="Q36" s="10">
        <v>2864.8</v>
      </c>
      <c r="R36" s="10">
        <v>1031.8999999999999</v>
      </c>
      <c r="S36" s="10">
        <v>0</v>
      </c>
      <c r="T36" s="10">
        <v>3102.7</v>
      </c>
      <c r="U36" s="10">
        <v>1088.8</v>
      </c>
      <c r="V36" s="10">
        <v>0</v>
      </c>
      <c r="W36" s="10">
        <v>698.6</v>
      </c>
      <c r="X36" s="13">
        <v>13919.9</v>
      </c>
      <c r="Y36" s="10">
        <v>11.6</v>
      </c>
      <c r="Z36" s="10">
        <v>0</v>
      </c>
      <c r="AA36" s="10">
        <v>15.4</v>
      </c>
      <c r="AB36" s="10">
        <v>11.899999999999999</v>
      </c>
      <c r="AC36" s="10">
        <v>2109.4</v>
      </c>
      <c r="AD36" s="10">
        <v>7065.5</v>
      </c>
      <c r="AE36" s="10">
        <v>1282.5999999999999</v>
      </c>
      <c r="AF36" s="10">
        <v>5012.5</v>
      </c>
      <c r="AG36" s="10">
        <v>1527.3</v>
      </c>
      <c r="AH36" s="10">
        <v>3372.7</v>
      </c>
      <c r="AI36" s="10">
        <v>6464.4</v>
      </c>
      <c r="AJ36" s="29">
        <f>SUM(C36:AI36)</f>
        <v>221524.4</v>
      </c>
      <c r="AK36" s="20"/>
    </row>
    <row r="37" spans="1:37" x14ac:dyDescent="0.3">
      <c r="A37" s="5"/>
      <c r="B37" s="6" t="s">
        <v>67</v>
      </c>
      <c r="C37" s="10">
        <v>0</v>
      </c>
      <c r="D37" s="10">
        <v>19415.3</v>
      </c>
      <c r="E37" s="10">
        <v>99718.7</v>
      </c>
      <c r="F37" s="10">
        <v>9847.5</v>
      </c>
      <c r="G37" s="10">
        <v>174639.1</v>
      </c>
      <c r="H37" s="10">
        <v>6791.5</v>
      </c>
      <c r="I37" s="10">
        <v>39.4</v>
      </c>
      <c r="J37" s="10">
        <v>21846</v>
      </c>
      <c r="K37" s="10">
        <v>1496.3</v>
      </c>
      <c r="L37" s="10">
        <v>2594.1</v>
      </c>
      <c r="M37" s="13">
        <v>30255.1</v>
      </c>
      <c r="N37" s="10">
        <v>1379.9</v>
      </c>
      <c r="O37" s="10">
        <v>517.5</v>
      </c>
      <c r="P37" s="10">
        <v>1288.0999999999999</v>
      </c>
      <c r="Q37" s="10">
        <v>384.9</v>
      </c>
      <c r="R37" s="10">
        <v>2652.9</v>
      </c>
      <c r="S37" s="10">
        <v>50776.6</v>
      </c>
      <c r="T37" s="10">
        <v>9928.6</v>
      </c>
      <c r="U37" s="10">
        <v>93.4</v>
      </c>
      <c r="V37" s="10">
        <v>0</v>
      </c>
      <c r="W37" s="10">
        <v>1249.0999999999999</v>
      </c>
      <c r="X37" s="13">
        <v>20885.900000000001</v>
      </c>
      <c r="Y37" s="10">
        <v>12.3</v>
      </c>
      <c r="Z37" s="10">
        <v>0</v>
      </c>
      <c r="AA37" s="10">
        <v>21.2</v>
      </c>
      <c r="AB37" s="10">
        <v>82.7</v>
      </c>
      <c r="AC37" s="10">
        <v>3270.2</v>
      </c>
      <c r="AD37" s="10">
        <v>31758.3</v>
      </c>
      <c r="AE37" s="10">
        <v>7423.5</v>
      </c>
      <c r="AF37" s="10">
        <v>2309.9</v>
      </c>
      <c r="AG37" s="10">
        <v>38.1</v>
      </c>
      <c r="AH37" s="10">
        <v>901.2</v>
      </c>
      <c r="AI37" s="10">
        <v>2013.3</v>
      </c>
      <c r="AJ37" s="29">
        <f>SUM(C37:AI37)</f>
        <v>503630.6</v>
      </c>
      <c r="AK37" s="20"/>
    </row>
    <row r="38" spans="1:37" x14ac:dyDescent="0.3">
      <c r="A38" s="5"/>
      <c r="B38" s="6" t="s">
        <v>68</v>
      </c>
      <c r="C38" s="10">
        <v>0</v>
      </c>
      <c r="D38" s="10">
        <v>0</v>
      </c>
      <c r="E38" s="10">
        <v>0</v>
      </c>
      <c r="F38" s="10">
        <v>0</v>
      </c>
      <c r="G38" s="10">
        <v>234419.8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3">
        <v>962.3</v>
      </c>
      <c r="N38" s="10">
        <v>0</v>
      </c>
      <c r="O38" s="10">
        <v>0</v>
      </c>
      <c r="P38" s="10">
        <v>638.20000000000005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3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1860.8</v>
      </c>
      <c r="AD38" s="10">
        <v>0</v>
      </c>
      <c r="AE38" s="10">
        <v>0</v>
      </c>
      <c r="AF38" s="10">
        <v>0</v>
      </c>
      <c r="AG38" s="10">
        <v>65</v>
      </c>
      <c r="AH38" s="10">
        <v>0</v>
      </c>
      <c r="AI38" s="10">
        <v>0</v>
      </c>
      <c r="AJ38" s="29">
        <f>SUM(C38:AI38)</f>
        <v>237946.09999999998</v>
      </c>
      <c r="AK38" s="20"/>
    </row>
    <row r="39" spans="1:37" ht="6.75" customHeight="1" x14ac:dyDescent="0.3">
      <c r="A39" s="16"/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30"/>
      <c r="AK39" s="20"/>
    </row>
    <row r="40" spans="1:37" x14ac:dyDescent="0.3">
      <c r="A40" s="3" t="s">
        <v>69</v>
      </c>
      <c r="B40" s="4" t="s">
        <v>70</v>
      </c>
      <c r="C40" s="11">
        <f>+C41+C42+C43</f>
        <v>8019.2999999999993</v>
      </c>
      <c r="D40" s="11">
        <f t="shared" ref="D40:AI40" si="13">+D41+D42+D43</f>
        <v>32991.300000000003</v>
      </c>
      <c r="E40" s="11">
        <f t="shared" si="13"/>
        <v>42170</v>
      </c>
      <c r="F40" s="11">
        <f t="shared" si="13"/>
        <v>442.6</v>
      </c>
      <c r="G40" s="11">
        <f t="shared" si="13"/>
        <v>368946.8</v>
      </c>
      <c r="H40" s="11">
        <f t="shared" si="13"/>
        <v>8119.9000000000005</v>
      </c>
      <c r="I40" s="11">
        <f t="shared" si="13"/>
        <v>482.2</v>
      </c>
      <c r="J40" s="11">
        <f t="shared" si="13"/>
        <v>19637.000000000004</v>
      </c>
      <c r="K40" s="11">
        <f t="shared" si="13"/>
        <v>5306.1</v>
      </c>
      <c r="L40" s="11">
        <f t="shared" si="13"/>
        <v>44973.600000000006</v>
      </c>
      <c r="M40" s="12">
        <f t="shared" si="13"/>
        <v>38767.299999999996</v>
      </c>
      <c r="N40" s="11">
        <f t="shared" si="13"/>
        <v>6526.6</v>
      </c>
      <c r="O40" s="11">
        <f t="shared" si="13"/>
        <v>4790.0999999999995</v>
      </c>
      <c r="P40" s="11">
        <f t="shared" si="13"/>
        <v>4812</v>
      </c>
      <c r="Q40" s="11">
        <f t="shared" si="13"/>
        <v>2572.6999999999998</v>
      </c>
      <c r="R40" s="11">
        <f t="shared" si="13"/>
        <v>5674.4999999999991</v>
      </c>
      <c r="S40" s="11">
        <f t="shared" si="13"/>
        <v>200811.7</v>
      </c>
      <c r="T40" s="11">
        <f t="shared" si="13"/>
        <v>8192.7000000000007</v>
      </c>
      <c r="U40" s="11">
        <f t="shared" si="13"/>
        <v>1247.3</v>
      </c>
      <c r="V40" s="11">
        <f t="shared" si="13"/>
        <v>38.5</v>
      </c>
      <c r="W40" s="11">
        <f t="shared" si="13"/>
        <v>2373.8000000000002</v>
      </c>
      <c r="X40" s="12">
        <f t="shared" si="13"/>
        <v>104888.1</v>
      </c>
      <c r="Y40" s="11">
        <f t="shared" si="13"/>
        <v>2298.0000000000005</v>
      </c>
      <c r="Z40" s="11">
        <f t="shared" si="13"/>
        <v>21.5</v>
      </c>
      <c r="AA40" s="11">
        <f t="shared" si="13"/>
        <v>18.899999999999999</v>
      </c>
      <c r="AB40" s="11">
        <f t="shared" si="13"/>
        <v>210.3</v>
      </c>
      <c r="AC40" s="11">
        <f t="shared" si="13"/>
        <v>7323.2000000000007</v>
      </c>
      <c r="AD40" s="11">
        <f t="shared" si="13"/>
        <v>36377.399999999994</v>
      </c>
      <c r="AE40" s="11">
        <f t="shared" si="13"/>
        <v>7513</v>
      </c>
      <c r="AF40" s="11">
        <f t="shared" si="13"/>
        <v>7669.5</v>
      </c>
      <c r="AG40" s="11">
        <f t="shared" si="13"/>
        <v>2230.2000000000003</v>
      </c>
      <c r="AH40" s="11">
        <f t="shared" si="13"/>
        <v>8778.2999999999993</v>
      </c>
      <c r="AI40" s="11">
        <f t="shared" si="13"/>
        <v>9228.5</v>
      </c>
      <c r="AJ40" s="28">
        <f>SUM(C40:AI40)</f>
        <v>993452.9</v>
      </c>
      <c r="AK40" s="20"/>
    </row>
    <row r="41" spans="1:37" x14ac:dyDescent="0.3">
      <c r="A41" s="5"/>
      <c r="B41" s="6" t="s">
        <v>71</v>
      </c>
      <c r="C41" s="10">
        <v>3275.4</v>
      </c>
      <c r="D41" s="10">
        <v>32438.7</v>
      </c>
      <c r="E41" s="10">
        <v>30761.399999999998</v>
      </c>
      <c r="F41" s="10">
        <v>442.6</v>
      </c>
      <c r="G41" s="10">
        <v>87361.600000000006</v>
      </c>
      <c r="H41" s="10">
        <v>6614.6</v>
      </c>
      <c r="I41" s="10">
        <v>182.8</v>
      </c>
      <c r="J41" s="10">
        <v>16739.600000000002</v>
      </c>
      <c r="K41" s="10">
        <v>4095.1</v>
      </c>
      <c r="L41" s="10">
        <v>41735.200000000004</v>
      </c>
      <c r="M41" s="13">
        <v>38692.1</v>
      </c>
      <c r="N41" s="10">
        <v>5748.7000000000007</v>
      </c>
      <c r="O41" s="10">
        <v>4657.2</v>
      </c>
      <c r="P41" s="10">
        <v>4373.8999999999996</v>
      </c>
      <c r="Q41" s="10">
        <v>1789.6999999999998</v>
      </c>
      <c r="R41" s="10">
        <v>4807.0999999999995</v>
      </c>
      <c r="S41" s="10">
        <v>200811.7</v>
      </c>
      <c r="T41" s="10">
        <v>8192.7000000000007</v>
      </c>
      <c r="U41" s="10">
        <v>1206.5</v>
      </c>
      <c r="V41" s="10">
        <v>38.5</v>
      </c>
      <c r="W41" s="10">
        <v>1745.3</v>
      </c>
      <c r="X41" s="13">
        <v>86524.3</v>
      </c>
      <c r="Y41" s="10">
        <v>2283.6000000000004</v>
      </c>
      <c r="Z41" s="10">
        <v>21.5</v>
      </c>
      <c r="AA41" s="10">
        <v>18.899999999999999</v>
      </c>
      <c r="AB41" s="10">
        <v>175.5</v>
      </c>
      <c r="AC41" s="10">
        <v>3267.4</v>
      </c>
      <c r="AD41" s="10">
        <v>33098.199999999997</v>
      </c>
      <c r="AE41" s="10">
        <v>7513</v>
      </c>
      <c r="AF41" s="10">
        <v>6931.2</v>
      </c>
      <c r="AG41" s="10">
        <v>2057.3000000000002</v>
      </c>
      <c r="AH41" s="10">
        <v>8778.2999999999993</v>
      </c>
      <c r="AI41" s="10">
        <v>5072.2999999999993</v>
      </c>
      <c r="AJ41" s="29">
        <f>SUM(C41:AI41)</f>
        <v>651451.90000000014</v>
      </c>
      <c r="AK41" s="20"/>
    </row>
    <row r="42" spans="1:37" x14ac:dyDescent="0.3">
      <c r="A42" s="5"/>
      <c r="B42" s="6" t="s">
        <v>72</v>
      </c>
      <c r="C42" s="10">
        <v>4743.8999999999996</v>
      </c>
      <c r="D42" s="10">
        <v>0</v>
      </c>
      <c r="E42" s="10">
        <v>11408.6</v>
      </c>
      <c r="F42" s="10">
        <v>0</v>
      </c>
      <c r="G42" s="10">
        <v>15116.1</v>
      </c>
      <c r="H42" s="10">
        <v>1505.3</v>
      </c>
      <c r="I42" s="10">
        <v>299.39999999999998</v>
      </c>
      <c r="J42" s="10">
        <v>2897.4</v>
      </c>
      <c r="K42" s="10">
        <v>1211</v>
      </c>
      <c r="L42" s="10">
        <v>3238.4</v>
      </c>
      <c r="M42" s="13">
        <v>0</v>
      </c>
      <c r="N42" s="33">
        <v>777.9</v>
      </c>
      <c r="O42" s="10">
        <v>132.9</v>
      </c>
      <c r="P42" s="10">
        <v>438.1</v>
      </c>
      <c r="Q42" s="10">
        <v>783</v>
      </c>
      <c r="R42" s="10">
        <v>867.4</v>
      </c>
      <c r="S42" s="10">
        <v>0</v>
      </c>
      <c r="T42" s="10">
        <v>0</v>
      </c>
      <c r="U42" s="10">
        <v>40.799999999999997</v>
      </c>
      <c r="V42" s="10">
        <v>0</v>
      </c>
      <c r="W42" s="10">
        <v>628.5</v>
      </c>
      <c r="X42" s="13">
        <v>18363.8</v>
      </c>
      <c r="Y42" s="10">
        <v>14.4</v>
      </c>
      <c r="Z42" s="10">
        <v>0</v>
      </c>
      <c r="AA42" s="10">
        <v>0</v>
      </c>
      <c r="AB42" s="10">
        <v>34.799999999999997</v>
      </c>
      <c r="AC42" s="10">
        <v>874.2</v>
      </c>
      <c r="AD42" s="10">
        <v>3279.2</v>
      </c>
      <c r="AE42" s="10">
        <v>0</v>
      </c>
      <c r="AF42" s="10">
        <v>738.3</v>
      </c>
      <c r="AG42" s="10">
        <v>101</v>
      </c>
      <c r="AH42" s="10">
        <v>0</v>
      </c>
      <c r="AI42" s="10">
        <v>4156.2</v>
      </c>
      <c r="AJ42" s="29">
        <f>SUM(C42:AI42)</f>
        <v>71650.60000000002</v>
      </c>
      <c r="AK42" s="20"/>
    </row>
    <row r="43" spans="1:37" ht="15" thickBot="1" x14ac:dyDescent="0.35">
      <c r="A43" s="18"/>
      <c r="B43" s="19" t="s">
        <v>73</v>
      </c>
      <c r="C43" s="23">
        <v>0</v>
      </c>
      <c r="D43" s="23">
        <v>552.6</v>
      </c>
      <c r="E43" s="23">
        <v>0</v>
      </c>
      <c r="F43" s="23">
        <v>0</v>
      </c>
      <c r="G43" s="23">
        <v>266469.09999999998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75.2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4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3181.6</v>
      </c>
      <c r="AD43" s="23">
        <v>0</v>
      </c>
      <c r="AE43" s="23">
        <v>0</v>
      </c>
      <c r="AF43" s="23">
        <v>0</v>
      </c>
      <c r="AG43" s="23">
        <v>71.900000000000006</v>
      </c>
      <c r="AH43" s="23">
        <v>0</v>
      </c>
      <c r="AI43" s="23">
        <v>0</v>
      </c>
      <c r="AJ43" s="31">
        <f>SUM(C43:AI43)</f>
        <v>270350.39999999997</v>
      </c>
      <c r="AK43" s="20"/>
    </row>
    <row r="44" spans="1:37" x14ac:dyDescent="0.3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7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7" x14ac:dyDescent="0.3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</sheetData>
  <mergeCells count="1">
    <mergeCell ref="A1:B1"/>
  </mergeCells>
  <printOptions horizontalCentered="1" verticalCentered="1"/>
  <pageMargins left="0.39370078740157483" right="0.39370078740157483" top="0.78740157480314965" bottom="0.59055118110236227" header="0.19685039370078741" footer="0.59055118110236227"/>
  <pageSetup paperSize="9" scale="82" orientation="landscape" r:id="rId1"/>
  <headerFooter>
    <oddHeader>&amp;CEjecución Presupuestaria de Empresas Públicas No Financieras
(En millones de pesos. Base Devengado)
Acumulado al 30-06-23</oddHeader>
    <oddFooter xml:space="preserve">&amp;LNota: datos provisorios suministrados por las empresas públicas. Fecha de corte de la información: 05/09/23.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2023</vt:lpstr>
      <vt:lpstr>'II TRIMESTRE 2023'!Títulos_a_imprimir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2023-09-21T15:26:22Z</cp:lastPrinted>
  <dcterms:created xsi:type="dcterms:W3CDTF">2020-07-08T18:07:03Z</dcterms:created>
  <dcterms:modified xsi:type="dcterms:W3CDTF">2023-09-21T15:44:38Z</dcterms:modified>
</cp:coreProperties>
</file>